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905" windowWidth="14940" windowHeight="8550" activeTab="0"/>
  </bookViews>
  <sheets>
    <sheet name="目次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" sheetId="19" r:id="rId19"/>
    <sheet name="表19" sheetId="20" r:id="rId20"/>
    <sheet name="表20" sheetId="21" r:id="rId21"/>
    <sheet name="表21" sheetId="22" r:id="rId22"/>
    <sheet name="表22" sheetId="23" r:id="rId23"/>
    <sheet name="表23" sheetId="24" r:id="rId24"/>
    <sheet name="表24" sheetId="25" r:id="rId25"/>
    <sheet name="表25" sheetId="26" r:id="rId26"/>
  </sheets>
  <externalReferences>
    <externalReference r:id="rId29"/>
    <externalReference r:id="rId30"/>
    <externalReference r:id="rId31"/>
  </externalReferences>
  <definedNames>
    <definedName name="Data" localSheetId="24">#REF!</definedName>
    <definedName name="Data" localSheetId="25">#REF!</definedName>
    <definedName name="Data" localSheetId="0">#REF!</definedName>
    <definedName name="Data">#REF!</definedName>
    <definedName name="DataEnd" localSheetId="24">#REF!</definedName>
    <definedName name="DataEnd" localSheetId="25">#REF!</definedName>
    <definedName name="DataEnd" localSheetId="0">#REF!</definedName>
    <definedName name="DataEnd">#REF!</definedName>
    <definedName name="Hyousoku" localSheetId="24">#REF!</definedName>
    <definedName name="Hyousoku" localSheetId="25">#REF!</definedName>
    <definedName name="Hyousoku" localSheetId="0">#REF!</definedName>
    <definedName name="Hyousoku">#REF!</definedName>
    <definedName name="HyousokuArea" localSheetId="24">#REF!</definedName>
    <definedName name="HyousokuArea" localSheetId="25">#REF!</definedName>
    <definedName name="HyousokuArea" localSheetId="0">#REF!</definedName>
    <definedName name="HyousokuArea">#REF!</definedName>
    <definedName name="HyousokuEnd" localSheetId="24">#REF!</definedName>
    <definedName name="HyousokuEnd" localSheetId="25">#REF!</definedName>
    <definedName name="HyousokuEnd" localSheetId="0">#REF!</definedName>
    <definedName name="HyousokuEnd">#REF!</definedName>
    <definedName name="Hyoutou" localSheetId="24">#REF!</definedName>
    <definedName name="Hyoutou" localSheetId="25">#REF!</definedName>
    <definedName name="Hyoutou" localSheetId="0">#REF!</definedName>
    <definedName name="Hyoutou">#REF!</definedName>
    <definedName name="_xlnm.Print_Area" localSheetId="1">'表1'!$A$2:$J$25</definedName>
    <definedName name="_xlnm.Print_Area" localSheetId="10">'表10'!$A$2:$K$10</definedName>
    <definedName name="_xlnm.Print_Area" localSheetId="11">'表11'!$A$2:$F$17</definedName>
    <definedName name="_xlnm.Print_Area" localSheetId="12">'表12'!$A$2:$I$15</definedName>
    <definedName name="_xlnm.Print_Area" localSheetId="13">'表13'!$A$2:$I$19</definedName>
    <definedName name="_xlnm.Print_Area" localSheetId="14">'表14'!$A$2:$N$12</definedName>
    <definedName name="_xlnm.Print_Area" localSheetId="15">'表15'!$A$2:$F$11</definedName>
    <definedName name="_xlnm.Print_Area" localSheetId="16">'表16'!$A$2:$I$20</definedName>
    <definedName name="_xlnm.Print_Area" localSheetId="17">'表17'!$A$2:$M$18</definedName>
    <definedName name="_xlnm.Print_Area" localSheetId="18">'表18'!$A$2:$G$18</definedName>
    <definedName name="_xlnm.Print_Area" localSheetId="19">'表19'!$A$2:$L$66</definedName>
    <definedName name="_xlnm.Print_Area" localSheetId="2">'表2'!$A$2:$Q$42</definedName>
    <definedName name="_xlnm.Print_Area" localSheetId="20">'表20'!$A$2:$K$71</definedName>
    <definedName name="_xlnm.Print_Area" localSheetId="21">'表21'!$A$2:$N$66</definedName>
    <definedName name="_xlnm.Print_Area" localSheetId="22">'表22'!$A$2:$G$66</definedName>
    <definedName name="_xlnm.Print_Area" localSheetId="23">'表23'!$A$2:$Q$68</definedName>
    <definedName name="_xlnm.Print_Area" localSheetId="24">'表24'!$A$2:$O$68</definedName>
    <definedName name="_xlnm.Print_Area" localSheetId="25">'表25'!$A$2:$G$67</definedName>
    <definedName name="_xlnm.Print_Area" localSheetId="3">'表3'!$A$2:$H$24</definedName>
    <definedName name="_xlnm.Print_Area" localSheetId="4">'表4'!$A$2:$F$13</definedName>
    <definedName name="_xlnm.Print_Area" localSheetId="5">'表5'!$A$2:$V$30</definedName>
    <definedName name="_xlnm.Print_Area" localSheetId="6">'表6'!$A$2:$H$26</definedName>
    <definedName name="_xlnm.Print_Area" localSheetId="7">'表7'!$A$2:$I$16</definedName>
    <definedName name="_xlnm.Print_Area" localSheetId="8">'表8'!$A$2:$I$26</definedName>
    <definedName name="_xlnm.Print_Area" localSheetId="9">'表9'!$A$2:$D$15</definedName>
    <definedName name="_xlnm.Print_Area" localSheetId="0">'目次'!$A$1:$B$41</definedName>
    <definedName name="_xlnm.Print_Titles" localSheetId="2">'表2'!$4:$6</definedName>
    <definedName name="Rangai0" localSheetId="24">#REF!</definedName>
    <definedName name="Rangai0" localSheetId="25">#REF!</definedName>
    <definedName name="Rangai0" localSheetId="0">#REF!</definedName>
    <definedName name="Rangai0">#REF!</definedName>
    <definedName name="Title" localSheetId="24">#REF!</definedName>
    <definedName name="Title" localSheetId="25">#REF!</definedName>
    <definedName name="Title" localSheetId="0">#REF!</definedName>
    <definedName name="Title">#REF!</definedName>
    <definedName name="TitleEnglish" localSheetId="24">#REF!</definedName>
    <definedName name="TitleEnglish" localSheetId="25">#REF!</definedName>
    <definedName name="TitleEnglish" localSheetId="0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<sst xmlns="http://schemas.openxmlformats.org/spreadsheetml/2006/main" count="1372" uniqueCount="729">
  <si>
    <t>女100人
につき男</t>
  </si>
  <si>
    <t>人</t>
  </si>
  <si>
    <t>世帯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</si>
  <si>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</si>
  <si>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</si>
  <si>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</si>
  <si>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</si>
  <si>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</si>
  <si>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</si>
  <si>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</si>
  <si>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</si>
  <si>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県下各市の人口，面積，人口密度，世帯数</t>
  </si>
  <si>
    <t>男</t>
  </si>
  <si>
    <t>女</t>
  </si>
  <si>
    <t>％</t>
  </si>
  <si>
    <t>k㎡</t>
  </si>
  <si>
    <t>人</t>
  </si>
  <si>
    <t>　（表　2）　　</t>
  </si>
  <si>
    <t>区分</t>
  </si>
  <si>
    <t>人　　　口　　　総　　　数</t>
  </si>
  <si>
    <t>県全体に占める
割合（％）22年</t>
  </si>
  <si>
    <t>世　　帯　　数</t>
  </si>
  <si>
    <t>平成17年（組替）</t>
  </si>
  <si>
    <t>平成17年～22年の
増加（△は減少）</t>
  </si>
  <si>
    <t>平成22年</t>
  </si>
  <si>
    <t>増加率</t>
  </si>
  <si>
    <t>人口</t>
  </si>
  <si>
    <t>面積</t>
  </si>
  <si>
    <t>1世帯当たり人員</t>
  </si>
  <si>
    <t>増加数</t>
  </si>
  <si>
    <t>県全体</t>
  </si>
  <si>
    <t>神戸市</t>
  </si>
  <si>
    <t>姫路市</t>
  </si>
  <si>
    <t>尼崎市</t>
  </si>
  <si>
    <t>明石市</t>
  </si>
  <si>
    <t>西宮市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</si>
  <si>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</si>
  <si>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</si>
  <si>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</si>
  <si>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</si>
  <si>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</si>
  <si>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</si>
  <si>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</si>
  <si>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</si>
  <si>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</si>
  <si>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</si>
  <si>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</si>
  <si>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</si>
  <si>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</si>
  <si>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加東市</t>
  </si>
  <si>
    <t>市　部</t>
  </si>
  <si>
    <t>郡　部</t>
  </si>
  <si>
    <t>総数</t>
  </si>
  <si>
    <t>男</t>
  </si>
  <si>
    <t>女</t>
  </si>
  <si>
    <t xml:space="preserve">総数
</t>
  </si>
  <si>
    <t>世帯</t>
  </si>
  <si>
    <t>％</t>
  </si>
  <si>
    <t>芦屋市</t>
  </si>
  <si>
    <t>洲本市</t>
  </si>
  <si>
    <t>平成17年～平成22年
の増加（△は減少）</t>
  </si>
  <si>
    <t>平成17年
（組替）</t>
  </si>
  <si>
    <t>平　成　22　年</t>
  </si>
  <si>
    <t>第10回</t>
  </si>
  <si>
    <t>第11回</t>
  </si>
  <si>
    <t>第12回</t>
  </si>
  <si>
    <t>第13回</t>
  </si>
  <si>
    <t>第14回</t>
  </si>
  <si>
    <t>第15回</t>
  </si>
  <si>
    <t>第16回</t>
  </si>
  <si>
    <t>第17回</t>
  </si>
  <si>
    <t>第18回</t>
  </si>
  <si>
    <t>（表 1）　国勢調査人口・世帯数の推移</t>
  </si>
  <si>
    <t>区  分</t>
  </si>
  <si>
    <t>人     口</t>
  </si>
  <si>
    <t>人　口
増加率</t>
  </si>
  <si>
    <t>人口指数</t>
  </si>
  <si>
    <t>世帯数</t>
  </si>
  <si>
    <t>世帯数
増加率</t>
  </si>
  <si>
    <t>国勢調査
回数</t>
  </si>
  <si>
    <t>総 数</t>
  </si>
  <si>
    <t>男</t>
  </si>
  <si>
    <t>女</t>
  </si>
  <si>
    <t>大正9年
＝100</t>
  </si>
  <si>
    <t>人</t>
  </si>
  <si>
    <t>％</t>
  </si>
  <si>
    <t>％</t>
  </si>
  <si>
    <t>大正　9年</t>
  </si>
  <si>
    <t>-</t>
  </si>
  <si>
    <t>第1回</t>
  </si>
  <si>
    <t>　　14</t>
  </si>
  <si>
    <t>第2回</t>
  </si>
  <si>
    <t>昭和　5年</t>
  </si>
  <si>
    <t>第3回</t>
  </si>
  <si>
    <t>　　10</t>
  </si>
  <si>
    <t>第4回</t>
  </si>
  <si>
    <t>　　15</t>
  </si>
  <si>
    <t>第5回</t>
  </si>
  <si>
    <t>　　22</t>
  </si>
  <si>
    <t>第6回</t>
  </si>
  <si>
    <t>　　25</t>
  </si>
  <si>
    <t>第7回</t>
  </si>
  <si>
    <t>　　30</t>
  </si>
  <si>
    <t>第8回</t>
  </si>
  <si>
    <t>　　35</t>
  </si>
  <si>
    <t>第9回</t>
  </si>
  <si>
    <t>　　40</t>
  </si>
  <si>
    <t>　　45</t>
  </si>
  <si>
    <t>　　50</t>
  </si>
  <si>
    <t>　　55</t>
  </si>
  <si>
    <t>　　60</t>
  </si>
  <si>
    <t>平成　2年</t>
  </si>
  <si>
    <t xml:space="preserve">    7</t>
  </si>
  <si>
    <t>　　12</t>
  </si>
  <si>
    <t>　　17</t>
  </si>
  <si>
    <t>　　22</t>
  </si>
  <si>
    <t>第19回</t>
  </si>
  <si>
    <t>区　　分</t>
  </si>
  <si>
    <t>昭和55年</t>
  </si>
  <si>
    <t>昭和60年</t>
  </si>
  <si>
    <t>平成2年</t>
  </si>
  <si>
    <t>平成７年</t>
  </si>
  <si>
    <t>平成12年</t>
  </si>
  <si>
    <t>歳</t>
  </si>
  <si>
    <t>%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</si>
  <si>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</si>
  <si>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</si>
  <si>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</si>
  <si>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</si>
  <si>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</si>
  <si>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</si>
  <si>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</si>
  <si>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</si>
  <si>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</si>
  <si>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</si>
  <si>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</si>
  <si>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</si>
  <si>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</si>
  <si>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</si>
  <si>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</si>
  <si>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年齢不詳</t>
  </si>
  <si>
    <t>（表 3）　年齢構造係数の推移</t>
  </si>
  <si>
    <t>平成17年</t>
  </si>
  <si>
    <t xml:space="preserve"> 0～ 4</t>
  </si>
  <si>
    <t xml:space="preserve"> 5～ 9</t>
  </si>
  <si>
    <t>85以上</t>
  </si>
  <si>
    <t>（表 4）　老年人口の推移</t>
  </si>
  <si>
    <t>総人口</t>
  </si>
  <si>
    <t>総人口
増加率</t>
  </si>
  <si>
    <t>老年人口</t>
  </si>
  <si>
    <t>老年人口
増加率</t>
  </si>
  <si>
    <t>老年人口割合</t>
  </si>
  <si>
    <t>昭和50年</t>
  </si>
  <si>
    <t>　　55年</t>
  </si>
  <si>
    <t>　　60年</t>
  </si>
  <si>
    <t>平成 2年</t>
  </si>
  <si>
    <t>　　 7年</t>
  </si>
  <si>
    <t>　　12年</t>
  </si>
  <si>
    <t>　　17年</t>
  </si>
  <si>
    <t>　  22年</t>
  </si>
  <si>
    <t>面積
1)2)</t>
  </si>
  <si>
    <t>人口密度
(1k㎡
当たり) 2)</t>
  </si>
  <si>
    <t>（表 5）　年齢別（５歳階級）人口構造の推移</t>
  </si>
  <si>
    <t>区　　　　　　分</t>
  </si>
  <si>
    <t>平成 7年</t>
  </si>
  <si>
    <t>平成12年</t>
  </si>
  <si>
    <t>平成17年</t>
  </si>
  <si>
    <t>人　口</t>
  </si>
  <si>
    <t>構成比</t>
  </si>
  <si>
    <t>増加人口</t>
  </si>
  <si>
    <t>年少人口</t>
  </si>
  <si>
    <t>歳　</t>
  </si>
  <si>
    <t xml:space="preserve"> 0 ～  4</t>
  </si>
  <si>
    <t xml:space="preserve"> 5 ～  9</t>
  </si>
  <si>
    <t>10 ～ 14</t>
  </si>
  <si>
    <t>小　　　計</t>
  </si>
  <si>
    <t>生産年齢人口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</si>
  <si>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</si>
  <si>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</si>
  <si>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</si>
  <si>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</si>
  <si>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</si>
  <si>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</si>
  <si>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</si>
  <si>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</si>
  <si>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</si>
  <si>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</si>
  <si>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老齢人口</t>
  </si>
  <si>
    <t>65 ～ 69</t>
  </si>
  <si>
    <t>70 ～ 74</t>
  </si>
  <si>
    <t>75 ～ 79</t>
  </si>
  <si>
    <t>80 以 上</t>
  </si>
  <si>
    <t>年　齢　不　詳</t>
  </si>
  <si>
    <t>･･･</t>
  </si>
  <si>
    <t>総　　　　　数</t>
  </si>
  <si>
    <t>％</t>
  </si>
  <si>
    <t>人</t>
  </si>
  <si>
    <t>％</t>
  </si>
  <si>
    <t>･･･</t>
  </si>
  <si>
    <t>（表 6）　年齢構造指数の推移</t>
  </si>
  <si>
    <t>区          分</t>
  </si>
  <si>
    <t>平成2年</t>
  </si>
  <si>
    <t>平成7年</t>
  </si>
  <si>
    <t>芦　屋　市</t>
  </si>
  <si>
    <t>総　　数　（人）</t>
  </si>
  <si>
    <t>年少人口
（0～14歳）</t>
  </si>
  <si>
    <t>総数（人）</t>
  </si>
  <si>
    <t>構成比（％）</t>
  </si>
  <si>
    <t>年少人口指数</t>
  </si>
  <si>
    <t>生産年齢人口
（15～64歳）</t>
  </si>
  <si>
    <t>従属人口指数</t>
  </si>
  <si>
    <t>老年人口
（65歳以上）</t>
  </si>
  <si>
    <t>老年人口指数</t>
  </si>
  <si>
    <t>老年化指数</t>
  </si>
  <si>
    <t>兵　庫　県</t>
  </si>
  <si>
    <t>注）総数には年齢不詳を含む。</t>
  </si>
  <si>
    <t>区　　分</t>
  </si>
  <si>
    <t>芦 屋 市</t>
  </si>
  <si>
    <t>兵 庫 県</t>
  </si>
  <si>
    <t>性 比</t>
  </si>
  <si>
    <t>歳</t>
  </si>
  <si>
    <t>人</t>
  </si>
  <si>
    <t>総    数</t>
  </si>
  <si>
    <t xml:space="preserve"> 0～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</si>
  <si>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</si>
  <si>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</si>
  <si>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</si>
  <si>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</si>
  <si>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</si>
  <si>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</si>
  <si>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</si>
  <si>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</si>
  <si>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</si>
  <si>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</si>
  <si>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</si>
  <si>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</si>
  <si>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</si>
  <si>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</si>
  <si>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</si>
  <si>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</si>
  <si>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85以上</t>
  </si>
  <si>
    <t>年齢不詳</t>
  </si>
  <si>
    <t>未婚</t>
  </si>
  <si>
    <t>有配偶</t>
  </si>
  <si>
    <t>未婚率</t>
  </si>
  <si>
    <t>有配偶率</t>
  </si>
  <si>
    <t xml:space="preserve">     7年</t>
  </si>
  <si>
    <t xml:space="preserve">    12年</t>
  </si>
  <si>
    <t xml:space="preserve">    17年</t>
  </si>
  <si>
    <t>　　22年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</si>
  <si>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</si>
  <si>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</si>
  <si>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</si>
  <si>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</si>
  <si>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</si>
  <si>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</si>
  <si>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</si>
  <si>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</si>
  <si>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</si>
  <si>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</si>
  <si>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上　　　　位</t>
  </si>
  <si>
    <t>下　　　　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</si>
  <si>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</si>
  <si>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</si>
  <si>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</si>
  <si>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</si>
  <si>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</si>
  <si>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</si>
  <si>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</si>
  <si>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</si>
  <si>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</si>
  <si>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</si>
  <si>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市　</t>
  </si>
  <si>
    <t>神河町</t>
  </si>
  <si>
    <t>加西市</t>
  </si>
  <si>
    <t>佐用町</t>
  </si>
  <si>
    <t>香美町</t>
  </si>
  <si>
    <t>小野市</t>
  </si>
  <si>
    <t>神戸市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</si>
  <si>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</si>
  <si>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</si>
  <si>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</si>
  <si>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</si>
  <si>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</si>
  <si>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</si>
  <si>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</si>
  <si>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</si>
  <si>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西脇市</t>
  </si>
  <si>
    <t>三田市</t>
  </si>
  <si>
    <t>宝塚市</t>
  </si>
  <si>
    <t>川西市</t>
  </si>
  <si>
    <t>区   分</t>
  </si>
  <si>
    <t>世帯　</t>
  </si>
  <si>
    <t>人　</t>
  </si>
  <si>
    <t xml:space="preserve">  　12年</t>
  </si>
  <si>
    <t>（26,271）</t>
  </si>
  <si>
    <t>（2.90）</t>
  </si>
  <si>
    <t>-</t>
  </si>
  <si>
    <t>%</t>
  </si>
  <si>
    <t>区　　　分</t>
  </si>
  <si>
    <t>核家族世帯</t>
  </si>
  <si>
    <t>総　　　数</t>
  </si>
  <si>
    <t>夫婦のみ</t>
  </si>
  <si>
    <t>夫婦と子供</t>
  </si>
  <si>
    <t>男親と子供</t>
  </si>
  <si>
    <t>女親と子供</t>
  </si>
  <si>
    <t>夫　婦　と　親</t>
  </si>
  <si>
    <t>一般
世帯数</t>
  </si>
  <si>
    <t>一般
世帯人員</t>
  </si>
  <si>
    <t>一般
世帯数
構成比</t>
  </si>
  <si>
    <t>世帯</t>
  </si>
  <si>
    <t>単独世帯</t>
  </si>
  <si>
    <t>-</t>
  </si>
  <si>
    <t>区　分</t>
  </si>
  <si>
    <t>一般世帯数</t>
  </si>
  <si>
    <t>構 成 比</t>
  </si>
  <si>
    <t>総数</t>
  </si>
  <si>
    <t>核　　家　　族　　世　　帯</t>
  </si>
  <si>
    <t>単独
世帯</t>
  </si>
  <si>
    <t>核 家 族 世 帯</t>
  </si>
  <si>
    <t>総　数</t>
  </si>
  <si>
    <t>夫　婦
の　み</t>
  </si>
  <si>
    <t>夫　婦　と　　子　供</t>
  </si>
  <si>
    <t>男　親　と　　　子　供</t>
  </si>
  <si>
    <t>女　親　と　　子 供</t>
  </si>
  <si>
    <t>総数</t>
  </si>
  <si>
    <t>夫婦
のみ</t>
  </si>
  <si>
    <t>夫婦　と　　子供</t>
  </si>
  <si>
    <t>男親　と　　　子供</t>
  </si>
  <si>
    <t>女親　と　　子供</t>
  </si>
  <si>
    <t>一般世帯総数</t>
  </si>
  <si>
    <t>65歳以上の単独世帯</t>
  </si>
  <si>
    <t>世帯</t>
  </si>
  <si>
    <t>%</t>
  </si>
  <si>
    <t>15  歳　以　上　人　口</t>
  </si>
  <si>
    <t>労　　働　　力　　人　　口</t>
  </si>
  <si>
    <t>非労働　力人口</t>
  </si>
  <si>
    <t>就業率</t>
  </si>
  <si>
    <t>失業率</t>
  </si>
  <si>
    <t>就　　　業　　　者</t>
  </si>
  <si>
    <t>完　全失業者</t>
  </si>
  <si>
    <t>主 に  仕 事</t>
  </si>
  <si>
    <t>家事のほ　か
仕　事　</t>
  </si>
  <si>
    <t>通学のかたわら仕事</t>
  </si>
  <si>
    <t>休業者</t>
  </si>
  <si>
    <t>　　　7年</t>
  </si>
  <si>
    <t>　 　12年</t>
  </si>
  <si>
    <t>　 　17年</t>
  </si>
  <si>
    <t>22年</t>
  </si>
  <si>
    <t>就業者数</t>
  </si>
  <si>
    <t>65以上</t>
  </si>
  <si>
    <t>接  近  度</t>
  </si>
  <si>
    <t>近  い  方</t>
  </si>
  <si>
    <t>m</t>
  </si>
  <si>
    <t>美方郡</t>
  </si>
  <si>
    <t>新温泉町</t>
  </si>
  <si>
    <t>上郡町</t>
  </si>
  <si>
    <t>播磨町</t>
  </si>
  <si>
    <t>高砂市</t>
  </si>
  <si>
    <t>（兵庫県全体41.7， 市部38.0， 郡部 86.4）</t>
  </si>
  <si>
    <t>％</t>
  </si>
  <si>
    <t>総数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</si>
  <si>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</si>
  <si>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</si>
  <si>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</si>
  <si>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</si>
  <si>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</si>
  <si>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</si>
  <si>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</si>
  <si>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</si>
  <si>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</si>
  <si>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</si>
  <si>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</si>
  <si>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</si>
  <si>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</si>
  <si>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</si>
  <si>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</si>
  <si>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</si>
  <si>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</si>
  <si>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</si>
  <si>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</si>
  <si>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</si>
  <si>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</si>
  <si>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</si>
  <si>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</si>
  <si>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</si>
  <si>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</si>
  <si>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</si>
  <si>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</si>
  <si>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</si>
  <si>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</si>
  <si>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</si>
  <si>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</si>
  <si>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</si>
  <si>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</si>
  <si>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</si>
  <si>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</si>
  <si>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</si>
  <si>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</si>
  <si>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</si>
  <si>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</si>
  <si>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</si>
  <si>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</si>
  <si>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</si>
  <si>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</si>
  <si>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</si>
  <si>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</si>
  <si>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</si>
  <si>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</si>
  <si>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</si>
  <si>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</si>
  <si>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</si>
  <si>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</si>
  <si>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</si>
  <si>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</si>
  <si>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</si>
  <si>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</si>
  <si>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</si>
  <si>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　　　 区分
町名</t>
  </si>
  <si>
    <t>人　口</t>
  </si>
  <si>
    <t>世帯数</t>
  </si>
  <si>
    <r>
      <t xml:space="preserve">１世帯当たり
</t>
    </r>
    <r>
      <rPr>
        <sz val="8"/>
        <rFont val="ＭＳ 明朝"/>
        <family val="1"/>
      </rPr>
      <t>世帯人員</t>
    </r>
  </si>
  <si>
    <t>性 比</t>
  </si>
  <si>
    <t>人口
前回比</t>
  </si>
  <si>
    <t>世帯数
前回比</t>
  </si>
  <si>
    <t>男</t>
  </si>
  <si>
    <t>女</t>
  </si>
  <si>
    <t>海洋町</t>
  </si>
  <si>
    <t>南浜町</t>
  </si>
  <si>
    <t>涼風町</t>
  </si>
  <si>
    <t>平成17年
人口</t>
  </si>
  <si>
    <t>平成17年
世帯数</t>
  </si>
  <si>
    <t>-</t>
  </si>
  <si>
    <t>区 分</t>
  </si>
  <si>
    <t>総 数</t>
  </si>
  <si>
    <t>50～54歳</t>
  </si>
  <si>
    <t xml:space="preserve"> 0～14歳</t>
  </si>
  <si>
    <t>65歳以上</t>
  </si>
  <si>
    <t xml:space="preserve"> 0～ 4歳</t>
  </si>
  <si>
    <t>55～59歳</t>
  </si>
  <si>
    <t xml:space="preserve"> 5～ 9歳</t>
  </si>
  <si>
    <t>60～64歳</t>
  </si>
  <si>
    <t>10～14歳</t>
  </si>
  <si>
    <t>65～69歳</t>
  </si>
  <si>
    <t>15～19歳</t>
  </si>
  <si>
    <t>70～74歳</t>
  </si>
  <si>
    <t>20～24歳</t>
  </si>
  <si>
    <t>75～79歳</t>
  </si>
  <si>
    <t>25～29歳</t>
  </si>
  <si>
    <t>80～84歳</t>
  </si>
  <si>
    <t>30～34歳</t>
  </si>
  <si>
    <t>85～89歳</t>
  </si>
  <si>
    <t>35～39歳</t>
  </si>
  <si>
    <t>90～94歳</t>
  </si>
  <si>
    <t>40～44歳</t>
  </si>
  <si>
    <t>95～99歳</t>
  </si>
  <si>
    <t>45～49歳</t>
  </si>
  <si>
    <t>100歳以上</t>
  </si>
  <si>
    <t>年齢不詳</t>
  </si>
  <si>
    <t>15～64歳</t>
  </si>
  <si>
    <t>　　　 区分
町名</t>
  </si>
  <si>
    <t>人　　　　　口</t>
  </si>
  <si>
    <t>年齢３区分別人口構成比</t>
  </si>
  <si>
    <t>年　齢　構　造　指　数</t>
  </si>
  <si>
    <t>不詳</t>
  </si>
  <si>
    <t>総　数</t>
  </si>
  <si>
    <t>0～14歳</t>
  </si>
  <si>
    <t>65歳以上</t>
  </si>
  <si>
    <t>年少
人口</t>
  </si>
  <si>
    <t>生産年齢
人口</t>
  </si>
  <si>
    <t>老年
人口</t>
  </si>
  <si>
    <t>従属
人口</t>
  </si>
  <si>
    <t>老年化</t>
  </si>
  <si>
    <t>-</t>
  </si>
  <si>
    <t>海洋町</t>
  </si>
  <si>
    <t>南浜町</t>
  </si>
  <si>
    <t>涼風町</t>
  </si>
  <si>
    <t>　　　    区分
町名</t>
  </si>
  <si>
    <t>面  積 ※</t>
  </si>
  <si>
    <t>１人当たり
面       積</t>
  </si>
  <si>
    <t>人口密度
(１ｋ㎡当たり)</t>
  </si>
  <si>
    <t>接近度</t>
  </si>
  <si>
    <t>㎡</t>
  </si>
  <si>
    <t>m</t>
  </si>
  <si>
    <t>※都市計画区域面積による。</t>
  </si>
  <si>
    <t>一般
世帯数</t>
  </si>
  <si>
    <t>親族
世帯</t>
  </si>
  <si>
    <t>単独
世帯</t>
  </si>
  <si>
    <t>一般世帯数構成比</t>
  </si>
  <si>
    <t>核家族世帯</t>
  </si>
  <si>
    <t>核家族世帯</t>
  </si>
  <si>
    <t>夫婦と
子供</t>
  </si>
  <si>
    <t>夫婦
のみ</t>
  </si>
  <si>
    <t>夫婦と
子供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</si>
  <si>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</si>
  <si>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</si>
  <si>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</si>
  <si>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</si>
  <si>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</si>
  <si>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</si>
  <si>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</si>
  <si>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</si>
  <si>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</si>
  <si>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</si>
  <si>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</si>
  <si>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</si>
  <si>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</si>
  <si>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</si>
  <si>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</si>
  <si>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</si>
  <si>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</si>
  <si>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</si>
  <si>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</si>
  <si>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</si>
  <si>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</si>
  <si>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</si>
  <si>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</si>
  <si>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</si>
  <si>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</si>
  <si>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</si>
  <si>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</si>
  <si>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</si>
  <si>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</si>
  <si>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</si>
  <si>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</si>
  <si>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</si>
  <si>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</si>
  <si>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</si>
  <si>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</si>
  <si>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</si>
  <si>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</si>
  <si>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</si>
  <si>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</si>
  <si>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</si>
  <si>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</si>
  <si>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</si>
  <si>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</si>
  <si>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</si>
  <si>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</si>
  <si>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</si>
  <si>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</si>
  <si>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</si>
  <si>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</si>
  <si>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</si>
  <si>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</si>
  <si>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</si>
  <si>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</si>
  <si>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</si>
  <si>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</si>
  <si>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</si>
  <si>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海洋町</t>
  </si>
  <si>
    <t>南浜町</t>
  </si>
  <si>
    <t>涼風町</t>
  </si>
  <si>
    <t>-</t>
  </si>
  <si>
    <t>-</t>
  </si>
  <si>
    <t>　　　区分
町名</t>
  </si>
  <si>
    <t>親族のみの世帯</t>
  </si>
  <si>
    <t>非親族を含む世帯</t>
  </si>
  <si>
    <t>非親族を含む世帯</t>
  </si>
  <si>
    <t>親族のみの
世帯</t>
  </si>
  <si>
    <t>親族
のみの
世帯</t>
  </si>
  <si>
    <t>-</t>
  </si>
  <si>
    <t>平成22年</t>
  </si>
  <si>
    <t>老年化
指数</t>
  </si>
  <si>
    <t>年少人口(0～14歳）</t>
  </si>
  <si>
    <t>生産年齢
人口(15～64歳）</t>
  </si>
  <si>
    <t xml:space="preserve">    55年</t>
  </si>
  <si>
    <t>1) 総数には世帯の家族類型「不詳」を含む。2) 親には夫の親か妻の親か特定できない場合を含む。</t>
  </si>
  <si>
    <t>　注）（　）内の数値は，55年の定義により修正した。</t>
  </si>
  <si>
    <t>(△1.4)</t>
  </si>
  <si>
    <t>15歳以上
人　口</t>
  </si>
  <si>
    <t>労 働 力 人 口</t>
  </si>
  <si>
    <t>非 労 働 力 人 口</t>
  </si>
  <si>
    <t>総　数</t>
  </si>
  <si>
    <t>うち通学</t>
  </si>
  <si>
    <t>核家族以外の世帯</t>
  </si>
  <si>
    <t>-</t>
  </si>
  <si>
    <t>親族のみの世帯</t>
  </si>
  <si>
    <r>
      <t xml:space="preserve">6歳未満
</t>
    </r>
    <r>
      <rPr>
        <sz val="9"/>
        <rFont val="ＭＳ 明朝"/>
        <family val="1"/>
      </rPr>
      <t>世帯員のいる
一般世帯数</t>
    </r>
  </si>
  <si>
    <r>
      <t xml:space="preserve">18歳未満
</t>
    </r>
    <r>
      <rPr>
        <sz val="9"/>
        <rFont val="ＭＳ 明朝"/>
        <family val="1"/>
      </rPr>
      <t>世帯員のいる
一般世帯数</t>
    </r>
  </si>
  <si>
    <r>
      <t xml:space="preserve">65歳以上
</t>
    </r>
    <r>
      <rPr>
        <sz val="9"/>
        <rFont val="ＭＳ 明朝"/>
        <family val="1"/>
      </rPr>
      <t>世帯員のいる
一般世帯数</t>
    </r>
  </si>
  <si>
    <t>その他の親族のみの
世帯</t>
  </si>
  <si>
    <t>奥山</t>
  </si>
  <si>
    <t>奥池町</t>
  </si>
  <si>
    <t>奥池南町</t>
  </si>
  <si>
    <t>六麓荘町</t>
  </si>
  <si>
    <t>剱谷</t>
  </si>
  <si>
    <t>-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</si>
  <si>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</si>
  <si>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</si>
  <si>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</si>
  <si>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</si>
  <si>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</si>
  <si>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</si>
  <si>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</si>
  <si>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</si>
  <si>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</si>
  <si>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</si>
  <si>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</si>
  <si>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</si>
  <si>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</si>
  <si>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</si>
  <si>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</si>
  <si>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</si>
  <si>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</si>
  <si>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</si>
  <si>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</si>
  <si>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</si>
  <si>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</si>
  <si>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</si>
  <si>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</si>
  <si>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</si>
  <si>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</si>
  <si>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</si>
  <si>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</si>
  <si>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</si>
  <si>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</si>
  <si>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</si>
  <si>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</si>
  <si>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</si>
  <si>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</si>
  <si>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</si>
  <si>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</si>
  <si>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</si>
  <si>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</si>
  <si>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</si>
  <si>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</si>
  <si>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</si>
  <si>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</si>
  <si>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</si>
  <si>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</si>
  <si>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</si>
  <si>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</si>
  <si>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</si>
  <si>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</si>
  <si>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</si>
  <si>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</si>
  <si>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</si>
  <si>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</si>
  <si>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-</t>
  </si>
  <si>
    <t>-</t>
  </si>
  <si>
    <t>65歳以上の世帯員のいる一般世帯</t>
  </si>
  <si>
    <t>就 業 者</t>
  </si>
  <si>
    <t>（表 7）　年齢構造指数の比較</t>
  </si>
  <si>
    <t>（表 8）　年齢別（５歳階級）の男女別人口，性比</t>
  </si>
  <si>
    <t>（表 9）　兵庫県下の接近度</t>
  </si>
  <si>
    <t>（表 10）　男女別15歳以上の未婚者数，有配偶者数の推移</t>
  </si>
  <si>
    <t>（表 13）　家族類型別一般世帯数，一般世帯人員</t>
  </si>
  <si>
    <r>
      <t xml:space="preserve">総　　　　　数 </t>
    </r>
    <r>
      <rPr>
        <vertAlign val="superscript"/>
        <sz val="10"/>
        <rFont val="ＭＳ 明朝"/>
        <family val="1"/>
      </rPr>
      <t>1)</t>
    </r>
  </si>
  <si>
    <r>
      <t>夫婦と親と子供</t>
    </r>
    <r>
      <rPr>
        <vertAlign val="superscript"/>
        <sz val="10"/>
        <rFont val="ＭＳ 明朝"/>
        <family val="1"/>
      </rPr>
      <t>2)</t>
    </r>
  </si>
  <si>
    <t>（表 14）　核家族世帯，単独世帯の世帯数及び構成比の推移</t>
  </si>
  <si>
    <t>（表 15）　65歳以上の世帯員のいる一般世帯数及び構成比の推移</t>
  </si>
  <si>
    <t>(13.0)</t>
  </si>
  <si>
    <t xml:space="preserve"> (8.9)</t>
  </si>
  <si>
    <t>(△4.9)</t>
  </si>
  <si>
    <t>従属人口
指数</t>
  </si>
  <si>
    <t>老年人口(65歳
以上）</t>
  </si>
  <si>
    <t xml:space="preserve"> 兵庫県</t>
  </si>
  <si>
    <t>兵庫県 市部</t>
  </si>
  <si>
    <t>兵庫県 郡部</t>
  </si>
  <si>
    <t>尼崎市</t>
  </si>
  <si>
    <t>川西市</t>
  </si>
  <si>
    <t xml:space="preserve"> 神戸市</t>
  </si>
  <si>
    <t>芦屋市</t>
  </si>
  <si>
    <t xml:space="preserve"> 宝塚市</t>
  </si>
  <si>
    <t>伊丹市</t>
  </si>
  <si>
    <t>西宮市</t>
  </si>
  <si>
    <t>三田市</t>
  </si>
  <si>
    <t>世帯</t>
  </si>
  <si>
    <r>
      <t xml:space="preserve">総　　　　　数 </t>
    </r>
    <r>
      <rPr>
        <vertAlign val="superscript"/>
        <sz val="10"/>
        <rFont val="ＭＳ 明朝"/>
        <family val="1"/>
      </rPr>
      <t>1)</t>
    </r>
  </si>
  <si>
    <t>親族のみの世帯</t>
  </si>
  <si>
    <r>
      <t>夫婦と親と子供</t>
    </r>
    <r>
      <rPr>
        <vertAlign val="superscript"/>
        <sz val="10"/>
        <rFont val="ＭＳ 明朝"/>
        <family val="1"/>
      </rPr>
      <t>2)</t>
    </r>
  </si>
  <si>
    <t>単独世帯</t>
  </si>
  <si>
    <t>75歳以上世帯員のいる
一般世帯</t>
  </si>
  <si>
    <t>85歳以上世帯員のいる
一般世帯</t>
  </si>
  <si>
    <t>65歳以上世帯員のいる
一般世帯</t>
  </si>
  <si>
    <t>65歳以上
世帯員がいる
一般世帯数</t>
  </si>
  <si>
    <t>65歳以上の
世帯人員</t>
  </si>
  <si>
    <t>75歳以上
世帯員がいる
一般世帯数</t>
  </si>
  <si>
    <t>85歳以上
世帯員がいる
一般世帯数</t>
  </si>
  <si>
    <t>75歳以上の
世帯人員</t>
  </si>
  <si>
    <t>85歳以上の
世帯人員</t>
  </si>
  <si>
    <t>（表 25）　町別労働力人口</t>
  </si>
  <si>
    <t>（表 23）　家族類型別一般世帯数</t>
  </si>
  <si>
    <t>（表 22）　町別面積，１人当たり人口，人口密度，接近度</t>
  </si>
  <si>
    <t>（表 21）　町別・年齢３区分別人口・人口構成比及び年齢構造指数</t>
  </si>
  <si>
    <t>（表 20）　年齢別・男女別人口</t>
  </si>
  <si>
    <t>（表 19）　町別人口，世帯数，世帯人員，性比</t>
  </si>
  <si>
    <t>（表 18）　男女，年齢別就業者数及び就業率</t>
  </si>
  <si>
    <t>（表 17）　労働力状態，男女別15歳以上人口</t>
  </si>
  <si>
    <t>（表 24）　家族類型別一般世帯人員及び１世帯当たり人員</t>
  </si>
  <si>
    <t>一般
世帯
人員</t>
  </si>
  <si>
    <t>１世帯
当たり
人員</t>
  </si>
  <si>
    <t>世帯
人員</t>
  </si>
  <si>
    <t>（表 11）　兵庫県下の１世帯当たり人員</t>
  </si>
  <si>
    <t>世帯人員</t>
  </si>
  <si>
    <t>（表 12）　世帯数，世帯人員の推移</t>
  </si>
  <si>
    <t xml:space="preserve">（表 17）　労働力状態，男女別15歳以上人口 　
</t>
  </si>
  <si>
    <t>（表 23）　家族類型別一般世帯数</t>
  </si>
  <si>
    <t>（表 1）　国勢調査人口・世帯数の推移</t>
  </si>
  <si>
    <t>目次へ</t>
  </si>
  <si>
    <t>国勢調査結果概要（平成２２年） 統計表一覧</t>
  </si>
  <si>
    <t>（表 2）　県下各市の人口，面積，人口密度，世帯数</t>
  </si>
  <si>
    <t>（表 3）　年齢構造係数の推移</t>
  </si>
  <si>
    <t>（表 4）　老年人口の推移</t>
  </si>
  <si>
    <t>（表 5）　年齢別（５歳階級）人口構造の推移</t>
  </si>
  <si>
    <t>（表 6）　年齢構造指数の推移　</t>
  </si>
  <si>
    <t>（表 7）　年齢構造指数の比較</t>
  </si>
  <si>
    <t>（表 8）　年齢別（５歳階級）の男女別人口，性比　</t>
  </si>
  <si>
    <t>（表 9）　兵庫県下の接近度　</t>
  </si>
  <si>
    <t>（表 10）　男女別15歳以上の有配偶者数，未婚者数の推移</t>
  </si>
  <si>
    <t>（表 11）　兵庫県下の１世帯当たり人員</t>
  </si>
  <si>
    <t>（表 12）　世帯数，世帯人員の推移　</t>
  </si>
  <si>
    <t>（表 13）　家族類型別一般世帯数，一般世帯人員</t>
  </si>
  <si>
    <t>（表 14）　核家族世帯，単独世帯の世帯数及び構成比の推移</t>
  </si>
  <si>
    <t>（表 15）　65歳以上の世帯員のいる一般世帯数及び構成比の推移　　　</t>
  </si>
  <si>
    <t xml:space="preserve">（表 16）　世帯の家族類型別65歳，75歳，85歳以上世帯員のいる一般世帯数及び
　　　　　 65歳，75歳， 85歳以上世帯人員 </t>
  </si>
  <si>
    <t>（表 18）　男女，年齢別就業者数及び就業率 　</t>
  </si>
  <si>
    <t>（表 19）　町別人口，世帯数，世帯人員，性比</t>
  </si>
  <si>
    <t>（表 20）　年齢別・男女別人口　</t>
  </si>
  <si>
    <t>（表 21）　町別・年齢３区分別人口・人口構成比及び年齢構造指数</t>
  </si>
  <si>
    <t>（表 22）　町別面積，１人当たり人口，人口密度，接近度</t>
  </si>
  <si>
    <t>（表 24）　家族類型別一般世帯人員及び１世帯当たり人員</t>
  </si>
  <si>
    <t>（表 25）　町別労働力人口</t>
  </si>
  <si>
    <t>1) 国土交通省国土地理院「平成22年全国都道府県市区町村別面積調」による。
2)「面積及び人口集中地区に関する留意事項」を参照。</t>
  </si>
  <si>
    <t>(注)　人口・世帯数欄の｢平成17年(組替)｣は，平成22年10月1日現在の市区町村の境域に基づい</t>
  </si>
  <si>
    <t>て組み替えた平成17年の人口・世帯数を示す｡</t>
  </si>
  <si>
    <t>（表 16）　世帯の家族類型別65歳，75歳，85歳以上世帯員のいる
　　　　　 一般世帯数，65歳，75歳，85歳以上世帯人員</t>
  </si>
  <si>
    <t>このページのトップへ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</si>
</sst>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_ "/>
    <numFmt numFmtId="178" formatCode="0.0_ "/>
    <numFmt numFmtId="179" formatCode="0.0%"/>
    <numFmt numFmtId="180" formatCode="###,###,###,##0;&quot;-&quot;##,###,###,##0"/>
    <numFmt numFmtId="181" formatCode="#,##0.0;[Red]\-#,##0.0"/>
    <numFmt numFmtId="182" formatCode="#,##0.0;&quot;△ &quot;#,##0.0"/>
    <numFmt numFmtId="183" formatCode="#,##0.00_ "/>
    <numFmt numFmtId="184" formatCode="\2\)\ ##,###,###,##0.00;&quot;2) -&quot;##,###,###,##0.00"/>
    <numFmt numFmtId="185" formatCode="0.0_);[Red]\(0.0\)"/>
    <numFmt numFmtId="186" formatCode="#,###,###,##0;&quot; -&quot;###,###,##0"/>
    <numFmt numFmtId="187" formatCode="\ ###,###,##0;&quot;-&quot;###,###,##0"/>
    <numFmt numFmtId="188" formatCode="#,##0.0_ ;[Red]\-#,##0.0\ "/>
    <numFmt numFmtId="189" formatCode="#,##0_);[Red]\(#,##0\)"/>
    <numFmt numFmtId="190" formatCode="###,###,##0;&quot;-&quot;##,###,##0"/>
    <numFmt numFmtId="191" formatCode="0.0"/>
    <numFmt numFmtId="192" formatCode="0_);[Red]\(0\)"/>
    <numFmt numFmtId="193" formatCode="#,##0.00_);[Red]\(#,##0.00\)"/>
    <numFmt numFmtId="194" formatCode="#,##0.0_);[Red]\(#,##0.0\)"/>
    <numFmt numFmtId="195" formatCode="#,##0_ ;[Red]\-#,##0\ "/>
    <numFmt numFmtId="196" formatCode="#,##0.00_ ;[Red]\-#,##0.00\ "/>
    <numFmt numFmtId="197" formatCode="#,##0;[Red]#,##0"/>
    <numFmt numFmtId="198" formatCode="0.0;&quot;△ &quot;0.0"/>
    <numFmt numFmtId="199" formatCode="0.0;[Red]0.0"/>
    <numFmt numFmtId="200" formatCode="0;&quot;△ &quot;0"/>
    <numFmt numFmtId="201" formatCode="0.0000_);[Red]\(0.0000\)"/>
    <numFmt numFmtId="202" formatCode="#,##0.0_ "/>
    <numFmt numFmtId="203" formatCode="#,##0_ "/>
    <numFmt numFmtId="204" formatCode="#,##0;[Black]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u val="single"/>
      <sz val="10"/>
      <color indexed="12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color indexed="9"/>
      <name val="ＭＳ 明朝"/>
      <family val="1"/>
    </font>
    <font>
      <sz val="1.5"/>
      <name val="ＭＳ ゴシック"/>
      <family val="3"/>
    </font>
    <font>
      <sz val="1.25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8.5"/>
      <name val="ＭＳ 明朝"/>
      <family val="1"/>
    </font>
    <font>
      <sz val="6"/>
      <name val="ＭＳ 明朝"/>
      <family val="1"/>
    </font>
    <font>
      <sz val="8.5"/>
      <color indexed="8"/>
      <name val="ＭＳ 明朝"/>
      <family val="1"/>
    </font>
    <font>
      <u val="single"/>
      <sz val="11"/>
      <color indexed="36"/>
      <name val="ＭＳ Ｐゴシック"/>
      <family val="3"/>
    </font>
    <font>
      <sz val="9"/>
      <color indexed="8"/>
      <name val="ＭＳ 明朝"/>
      <family val="1"/>
    </font>
    <font>
      <sz val="7.5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9"/>
      <name val="ＭＳ Ｐゴシック"/>
      <family val="3"/>
    </font>
    <font>
      <vertAlign val="superscript"/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0.5"/>
      <name val="ＭＳ 明朝"/>
      <family val="1"/>
    </font>
    <font>
      <b/>
      <sz val="11"/>
      <name val="ＭＳ Ｐゴシック"/>
      <family val="3"/>
    </font>
    <font>
      <b/>
      <sz val="10.5"/>
      <color indexed="16"/>
      <name val="ＭＳ 明朝"/>
      <family val="1"/>
    </font>
    <font>
      <b/>
      <sz val="11"/>
      <color indexed="16"/>
      <name val="ＭＳ Ｐゴシック"/>
      <family val="3"/>
    </font>
    <font>
      <b/>
      <sz val="10.5"/>
      <name val="ＭＳ 明朝"/>
      <family val="1"/>
    </font>
    <font>
      <sz val="10.5"/>
      <name val="ＭＳ Ｐゴシック"/>
      <family val="3"/>
    </font>
    <font>
      <sz val="12"/>
      <name val="ＭＳ 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hair"/>
      <bottom style="hair"/>
    </border>
    <border>
      <left style="thin"/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thin"/>
      <top style="hair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thin"/>
      <right style="dotted"/>
      <top style="hair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 style="thin">
        <color indexed="23"/>
      </left>
      <right style="dotted">
        <color indexed="23"/>
      </right>
      <top style="hair"/>
      <bottom>
        <color indexed="63"/>
      </bottom>
    </border>
    <border>
      <left style="dotted">
        <color indexed="23"/>
      </left>
      <right style="dotted">
        <color indexed="23"/>
      </right>
      <top style="hair"/>
      <bottom>
        <color indexed="63"/>
      </bottom>
    </border>
    <border>
      <left style="dotted">
        <color indexed="2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 style="hair"/>
    </border>
    <border>
      <left style="thin">
        <color indexed="2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dotted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hair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hair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dotted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hair"/>
      <bottom>
        <color indexed="63"/>
      </bottom>
    </border>
    <border>
      <left style="dotted">
        <color indexed="23"/>
      </left>
      <right style="thin">
        <color indexed="23"/>
      </right>
      <top style="hair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hair"/>
    </border>
    <border>
      <left style="dotted">
        <color indexed="23"/>
      </left>
      <right style="thin">
        <color indexed="23"/>
      </right>
      <top>
        <color indexed="63"/>
      </top>
      <bottom style="hair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dotted">
        <color indexed="23"/>
      </right>
      <top style="thin"/>
      <bottom style="thin">
        <color indexed="23"/>
      </bottom>
    </border>
    <border>
      <left style="dotted">
        <color indexed="23"/>
      </left>
      <right style="dotted">
        <color indexed="23"/>
      </right>
      <top style="thin"/>
      <bottom style="thin">
        <color indexed="23"/>
      </bottom>
    </border>
    <border>
      <left style="dotted">
        <color indexed="2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 diagonalDown="1">
      <left>
        <color indexed="6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  <border>
      <left style="thin">
        <color indexed="23"/>
      </left>
      <right>
        <color indexed="63"/>
      </right>
      <top style="thin"/>
      <bottom>
        <color indexed="63"/>
      </bottom>
    </border>
    <border diagonalDown="1">
      <left style="thin">
        <color indexed="2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</borders>
  <cellStyleXfs count="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061">
    <xf numFmtId="0" fontId="0" fillId="0" borderId="0" xfId="0" applyAlignment="1">
      <alignment vertical="center"/>
    </xf>
    <xf numFmtId="38" fontId="2" fillId="0" borderId="0" xfId="19" applyFont="1" applyAlignment="1">
      <alignment/>
    </xf>
    <xf numFmtId="38" fontId="2" fillId="0" borderId="0" xfId="19" applyFont="1" applyBorder="1" applyAlignment="1">
      <alignment horizontal="center"/>
    </xf>
    <xf numFmtId="38" fontId="3" fillId="0" borderId="0" xfId="19" applyFont="1" applyAlignment="1">
      <alignment vertical="center"/>
    </xf>
    <xf numFmtId="38" fontId="2" fillId="0" borderId="1" xfId="19" applyFont="1" applyBorder="1" applyAlignment="1">
      <alignment horizontal="center"/>
    </xf>
    <xf numFmtId="38" fontId="2" fillId="0" borderId="2" xfId="19" applyFont="1" applyBorder="1" applyAlignment="1">
      <alignment horizontal="center" vertical="center"/>
    </xf>
    <xf numFmtId="38" fontId="2" fillId="0" borderId="3" xfId="19" applyFont="1" applyBorder="1" applyAlignment="1">
      <alignment horizontal="center" vertical="center"/>
    </xf>
    <xf numFmtId="38" fontId="2" fillId="0" borderId="0" xfId="19" applyFont="1" applyAlignment="1">
      <alignment horizontal="center" vertical="center"/>
    </xf>
    <xf numFmtId="38" fontId="2" fillId="0" borderId="2" xfId="19" applyFont="1" applyBorder="1" applyAlignment="1">
      <alignment horizontal="center" vertical="center" wrapText="1"/>
    </xf>
    <xf numFmtId="38" fontId="2" fillId="0" borderId="4" xfId="19" applyFont="1" applyBorder="1" applyAlignment="1">
      <alignment horizontal="distributed" vertical="center"/>
    </xf>
    <xf numFmtId="38" fontId="2" fillId="0" borderId="4" xfId="19" applyFont="1" applyBorder="1" applyAlignment="1">
      <alignment vertical="center"/>
    </xf>
    <xf numFmtId="180" fontId="5" fillId="0" borderId="4" xfId="27" applyNumberFormat="1" applyFont="1" applyFill="1" applyBorder="1" applyAlignment="1" quotePrefix="1">
      <alignment horizontal="right" vertical="center"/>
      <protection/>
    </xf>
    <xf numFmtId="181" fontId="2" fillId="0" borderId="4" xfId="19" applyNumberFormat="1" applyFont="1" applyBorder="1" applyAlignment="1">
      <alignment horizontal="right" vertical="center"/>
    </xf>
    <xf numFmtId="38" fontId="2" fillId="0" borderId="4" xfId="19" applyFont="1" applyBorder="1" applyAlignment="1">
      <alignment horizontal="right" vertical="center"/>
    </xf>
    <xf numFmtId="176" fontId="2" fillId="0" borderId="5" xfId="19" applyNumberFormat="1" applyFont="1" applyBorder="1" applyAlignment="1">
      <alignment horizontal="right" vertical="center"/>
    </xf>
    <xf numFmtId="182" fontId="2" fillId="0" borderId="4" xfId="19" applyNumberFormat="1" applyFont="1" applyBorder="1" applyAlignment="1">
      <alignment horizontal="right" vertical="center"/>
    </xf>
    <xf numFmtId="181" fontId="2" fillId="0" borderId="4" xfId="19" applyNumberFormat="1" applyFont="1" applyBorder="1" applyAlignment="1">
      <alignment vertical="center"/>
    </xf>
    <xf numFmtId="40" fontId="2" fillId="0" borderId="4" xfId="19" applyNumberFormat="1" applyFont="1" applyBorder="1" applyAlignment="1">
      <alignment vertical="center"/>
    </xf>
    <xf numFmtId="38" fontId="2" fillId="0" borderId="0" xfId="19" applyFont="1" applyAlignment="1">
      <alignment vertical="center"/>
    </xf>
    <xf numFmtId="38" fontId="2" fillId="0" borderId="6" xfId="19" applyFont="1" applyBorder="1" applyAlignment="1">
      <alignment horizontal="distributed" vertical="center"/>
    </xf>
    <xf numFmtId="38" fontId="2" fillId="0" borderId="6" xfId="19" applyFont="1" applyBorder="1" applyAlignment="1">
      <alignment vertical="center"/>
    </xf>
    <xf numFmtId="180" fontId="5" fillId="0" borderId="6" xfId="27" applyNumberFormat="1" applyFont="1" applyFill="1" applyBorder="1" applyAlignment="1" quotePrefix="1">
      <alignment horizontal="right" vertical="center"/>
      <protection/>
    </xf>
    <xf numFmtId="181" fontId="2" fillId="0" borderId="6" xfId="19" applyNumberFormat="1" applyFont="1" applyBorder="1" applyAlignment="1">
      <alignment horizontal="right" vertical="center"/>
    </xf>
    <xf numFmtId="38" fontId="2" fillId="0" borderId="6" xfId="19" applyFont="1" applyBorder="1" applyAlignment="1">
      <alignment horizontal="right" vertical="center"/>
    </xf>
    <xf numFmtId="182" fontId="2" fillId="0" borderId="6" xfId="19" applyNumberFormat="1" applyFont="1" applyBorder="1" applyAlignment="1">
      <alignment horizontal="right" vertical="center"/>
    </xf>
    <xf numFmtId="184" fontId="5" fillId="0" borderId="6" xfId="35" applyNumberFormat="1" applyFont="1" applyBorder="1" applyAlignment="1">
      <alignment horizontal="right" vertical="center" wrapText="1"/>
      <protection/>
    </xf>
    <xf numFmtId="181" fontId="2" fillId="0" borderId="6" xfId="19" applyNumberFormat="1" applyFont="1" applyBorder="1" applyAlignment="1">
      <alignment vertical="center"/>
    </xf>
    <xf numFmtId="176" fontId="2" fillId="0" borderId="6" xfId="19" applyNumberFormat="1" applyFont="1" applyBorder="1" applyAlignment="1">
      <alignment horizontal="right" vertical="center"/>
    </xf>
    <xf numFmtId="183" fontId="5" fillId="0" borderId="6" xfId="35" applyNumberFormat="1" applyFont="1" applyBorder="1" applyAlignment="1">
      <alignment horizontal="right" vertical="center" wrapText="1"/>
      <protection/>
    </xf>
    <xf numFmtId="38" fontId="2" fillId="0" borderId="7" xfId="19" applyFont="1" applyBorder="1" applyAlignment="1">
      <alignment horizontal="distributed" vertical="center"/>
    </xf>
    <xf numFmtId="38" fontId="2" fillId="0" borderId="7" xfId="19" applyFont="1" applyBorder="1" applyAlignment="1">
      <alignment vertical="center"/>
    </xf>
    <xf numFmtId="180" fontId="5" fillId="0" borderId="7" xfId="27" applyNumberFormat="1" applyFont="1" applyFill="1" applyBorder="1" applyAlignment="1" quotePrefix="1">
      <alignment horizontal="right" vertical="center"/>
      <protection/>
    </xf>
    <xf numFmtId="181" fontId="2" fillId="0" borderId="7" xfId="19" applyNumberFormat="1" applyFont="1" applyBorder="1" applyAlignment="1">
      <alignment horizontal="right" vertical="center"/>
    </xf>
    <xf numFmtId="38" fontId="2" fillId="0" borderId="7" xfId="19" applyFont="1" applyBorder="1" applyAlignment="1">
      <alignment horizontal="right" vertical="center"/>
    </xf>
    <xf numFmtId="176" fontId="2" fillId="0" borderId="7" xfId="19" applyNumberFormat="1" applyFont="1" applyBorder="1" applyAlignment="1">
      <alignment horizontal="right" vertical="center"/>
    </xf>
    <xf numFmtId="182" fontId="2" fillId="0" borderId="7" xfId="19" applyNumberFormat="1" applyFont="1" applyBorder="1" applyAlignment="1">
      <alignment horizontal="right" vertical="center"/>
    </xf>
    <xf numFmtId="183" fontId="5" fillId="0" borderId="7" xfId="35" applyNumberFormat="1" applyFont="1" applyBorder="1" applyAlignment="1">
      <alignment horizontal="right" vertical="center" wrapText="1"/>
      <protection/>
    </xf>
    <xf numFmtId="181" fontId="2" fillId="0" borderId="7" xfId="19" applyNumberFormat="1" applyFont="1" applyBorder="1" applyAlignment="1">
      <alignment vertical="center"/>
    </xf>
    <xf numFmtId="38" fontId="2" fillId="0" borderId="8" xfId="19" applyFont="1" applyBorder="1" applyAlignment="1">
      <alignment horizontal="distributed" vertical="center"/>
    </xf>
    <xf numFmtId="38" fontId="2" fillId="0" borderId="8" xfId="19" applyFont="1" applyBorder="1" applyAlignment="1">
      <alignment vertical="center"/>
    </xf>
    <xf numFmtId="180" fontId="5" fillId="0" borderId="8" xfId="27" applyNumberFormat="1" applyFont="1" applyFill="1" applyBorder="1" applyAlignment="1" quotePrefix="1">
      <alignment horizontal="right" vertical="center"/>
      <protection/>
    </xf>
    <xf numFmtId="181" fontId="2" fillId="0" borderId="8" xfId="19" applyNumberFormat="1" applyFont="1" applyBorder="1" applyAlignment="1">
      <alignment horizontal="right" vertical="center"/>
    </xf>
    <xf numFmtId="38" fontId="2" fillId="0" borderId="8" xfId="19" applyFont="1" applyBorder="1" applyAlignment="1">
      <alignment horizontal="right" vertical="center"/>
    </xf>
    <xf numFmtId="176" fontId="2" fillId="0" borderId="8" xfId="19" applyNumberFormat="1" applyFont="1" applyBorder="1" applyAlignment="1">
      <alignment horizontal="right" vertical="center"/>
    </xf>
    <xf numFmtId="182" fontId="2" fillId="0" borderId="8" xfId="19" applyNumberFormat="1" applyFont="1" applyBorder="1" applyAlignment="1">
      <alignment horizontal="right" vertical="center"/>
    </xf>
    <xf numFmtId="184" fontId="5" fillId="0" borderId="8" xfId="35" applyNumberFormat="1" applyFont="1" applyBorder="1" applyAlignment="1">
      <alignment horizontal="right" vertical="center" wrapText="1"/>
      <protection/>
    </xf>
    <xf numFmtId="181" fontId="2" fillId="0" borderId="8" xfId="19" applyNumberFormat="1" applyFont="1" applyBorder="1" applyAlignment="1">
      <alignment vertical="center"/>
    </xf>
    <xf numFmtId="38" fontId="2" fillId="0" borderId="0" xfId="19" applyFont="1" applyAlignment="1">
      <alignment horizontal="right" vertical="center"/>
    </xf>
    <xf numFmtId="38" fontId="3" fillId="0" borderId="0" xfId="19" applyFont="1" applyAlignment="1">
      <alignment horizontal="center" vertical="center"/>
    </xf>
    <xf numFmtId="38" fontId="2" fillId="0" borderId="9" xfId="19" applyFont="1" applyBorder="1" applyAlignment="1">
      <alignment horizontal="right" vertical="center"/>
    </xf>
    <xf numFmtId="180" fontId="5" fillId="0" borderId="9" xfId="27" applyNumberFormat="1" applyFont="1" applyFill="1" applyBorder="1" applyAlignment="1" quotePrefix="1">
      <alignment horizontal="right" vertical="center"/>
      <protection/>
    </xf>
    <xf numFmtId="181" fontId="2" fillId="0" borderId="9" xfId="19" applyNumberFormat="1" applyFont="1" applyBorder="1" applyAlignment="1">
      <alignment horizontal="right" vertical="center"/>
    </xf>
    <xf numFmtId="176" fontId="2" fillId="0" borderId="10" xfId="19" applyNumberFormat="1" applyFont="1" applyBorder="1" applyAlignment="1">
      <alignment horizontal="right" vertical="center"/>
    </xf>
    <xf numFmtId="182" fontId="2" fillId="0" borderId="9" xfId="19" applyNumberFormat="1" applyFont="1" applyBorder="1" applyAlignment="1">
      <alignment horizontal="right" vertical="center"/>
    </xf>
    <xf numFmtId="183" fontId="5" fillId="0" borderId="9" xfId="35" applyNumberFormat="1" applyFont="1" applyBorder="1" applyAlignment="1">
      <alignment horizontal="right" vertical="center" wrapText="1"/>
      <protection/>
    </xf>
    <xf numFmtId="40" fontId="2" fillId="0" borderId="9" xfId="19" applyNumberFormat="1" applyFont="1" applyBorder="1" applyAlignment="1">
      <alignment horizontal="right" vertical="center"/>
    </xf>
    <xf numFmtId="180" fontId="5" fillId="0" borderId="9" xfId="27" applyNumberFormat="1" applyFont="1" applyFill="1" applyBorder="1" applyAlignment="1">
      <alignment horizontal="right" vertical="center"/>
      <protection/>
    </xf>
    <xf numFmtId="38" fontId="3" fillId="0" borderId="0" xfId="19" applyFont="1" applyAlignment="1">
      <alignment/>
    </xf>
    <xf numFmtId="176" fontId="2" fillId="0" borderId="11" xfId="19" applyNumberFormat="1" applyFont="1" applyBorder="1" applyAlignment="1">
      <alignment horizontal="right" vertical="center"/>
    </xf>
    <xf numFmtId="182" fontId="2" fillId="0" borderId="12" xfId="19" applyNumberFormat="1" applyFont="1" applyBorder="1" applyAlignment="1">
      <alignment horizontal="right" vertical="center"/>
    </xf>
    <xf numFmtId="38" fontId="2" fillId="0" borderId="6" xfId="19" applyFont="1" applyFill="1" applyBorder="1" applyAlignment="1">
      <alignment vertical="center"/>
    </xf>
    <xf numFmtId="181" fontId="2" fillId="0" borderId="6" xfId="19" applyNumberFormat="1" applyFont="1" applyFill="1" applyBorder="1" applyAlignment="1">
      <alignment horizontal="right" vertical="center"/>
    </xf>
    <xf numFmtId="38" fontId="2" fillId="0" borderId="6" xfId="19" applyFont="1" applyFill="1" applyBorder="1" applyAlignment="1">
      <alignment horizontal="right" vertical="center"/>
    </xf>
    <xf numFmtId="176" fontId="2" fillId="0" borderId="6" xfId="19" applyNumberFormat="1" applyFont="1" applyFill="1" applyBorder="1" applyAlignment="1">
      <alignment horizontal="right" vertical="center"/>
    </xf>
    <xf numFmtId="182" fontId="2" fillId="0" borderId="6" xfId="19" applyNumberFormat="1" applyFont="1" applyFill="1" applyBorder="1" applyAlignment="1">
      <alignment horizontal="right" vertical="center"/>
    </xf>
    <xf numFmtId="183" fontId="5" fillId="0" borderId="6" xfId="35" applyNumberFormat="1" applyFont="1" applyFill="1" applyBorder="1" applyAlignment="1">
      <alignment horizontal="right" vertical="center" wrapText="1"/>
      <protection/>
    </xf>
    <xf numFmtId="181" fontId="2" fillId="0" borderId="6" xfId="19" applyNumberFormat="1" applyFont="1" applyFill="1" applyBorder="1" applyAlignment="1">
      <alignment vertical="center"/>
    </xf>
    <xf numFmtId="176" fontId="2" fillId="0" borderId="5" xfId="19" applyNumberFormat="1" applyFont="1" applyFill="1" applyBorder="1" applyAlignment="1">
      <alignment horizontal="right" vertical="center"/>
    </xf>
    <xf numFmtId="182" fontId="2" fillId="0" borderId="4" xfId="19" applyNumberFormat="1" applyFont="1" applyFill="1" applyBorder="1" applyAlignment="1">
      <alignment horizontal="right" vertical="center"/>
    </xf>
    <xf numFmtId="38" fontId="2" fillId="0" borderId="7" xfId="19" applyFont="1" applyFill="1" applyBorder="1" applyAlignment="1">
      <alignment horizontal="right" vertical="center"/>
    </xf>
    <xf numFmtId="192" fontId="3" fillId="0" borderId="0" xfId="29" applyNumberFormat="1" applyFont="1" applyAlignment="1">
      <alignment vertical="center"/>
      <protection/>
    </xf>
    <xf numFmtId="0" fontId="9" fillId="0" borderId="0" xfId="35" applyFont="1">
      <alignment/>
      <protection/>
    </xf>
    <xf numFmtId="182" fontId="9" fillId="0" borderId="0" xfId="35" applyNumberFormat="1" applyFont="1">
      <alignment/>
      <protection/>
    </xf>
    <xf numFmtId="0" fontId="2" fillId="0" borderId="3" xfId="35" applyFont="1" applyBorder="1" applyAlignment="1">
      <alignment horizontal="center" vertical="center"/>
      <protection/>
    </xf>
    <xf numFmtId="0" fontId="2" fillId="0" borderId="13" xfId="35" applyFont="1" applyBorder="1" applyAlignment="1">
      <alignment horizontal="center" vertical="center"/>
      <protection/>
    </xf>
    <xf numFmtId="0" fontId="2" fillId="0" borderId="14" xfId="35" applyFont="1" applyBorder="1" applyAlignment="1">
      <alignment horizontal="center" vertical="center"/>
      <protection/>
    </xf>
    <xf numFmtId="0" fontId="2" fillId="0" borderId="2" xfId="35" applyFont="1" applyBorder="1" applyAlignment="1">
      <alignment horizontal="center" vertical="center"/>
      <protection/>
    </xf>
    <xf numFmtId="0" fontId="2" fillId="0" borderId="1" xfId="35" applyFont="1" applyBorder="1" applyAlignment="1">
      <alignment horizontal="center" vertical="center" wrapText="1"/>
      <protection/>
    </xf>
    <xf numFmtId="0" fontId="2" fillId="0" borderId="11" xfId="35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right" vertical="center"/>
      <protection/>
    </xf>
    <xf numFmtId="0" fontId="10" fillId="0" borderId="12" xfId="35" applyFont="1" applyBorder="1" applyAlignment="1">
      <alignment horizontal="right" vertical="center"/>
      <protection/>
    </xf>
    <xf numFmtId="0" fontId="10" fillId="0" borderId="15" xfId="35" applyFont="1" applyBorder="1" applyAlignment="1">
      <alignment horizontal="right" vertical="center"/>
      <protection/>
    </xf>
    <xf numFmtId="0" fontId="10" fillId="0" borderId="9" xfId="35" applyFont="1" applyBorder="1" applyAlignment="1">
      <alignment horizontal="right" vertical="center"/>
      <protection/>
    </xf>
    <xf numFmtId="0" fontId="10" fillId="0" borderId="0" xfId="35" applyFont="1" applyBorder="1" applyAlignment="1">
      <alignment horizontal="right" vertical="center"/>
      <protection/>
    </xf>
    <xf numFmtId="0" fontId="2" fillId="0" borderId="12" xfId="35" applyFont="1" applyBorder="1" applyAlignment="1">
      <alignment horizontal="right" vertical="center"/>
      <protection/>
    </xf>
    <xf numFmtId="0" fontId="10" fillId="0" borderId="0" xfId="35" applyFont="1">
      <alignment/>
      <protection/>
    </xf>
    <xf numFmtId="182" fontId="10" fillId="0" borderId="0" xfId="35" applyNumberFormat="1" applyFont="1">
      <alignment/>
      <protection/>
    </xf>
    <xf numFmtId="49" fontId="2" fillId="0" borderId="11" xfId="35" applyNumberFormat="1" applyFont="1" applyBorder="1" applyAlignment="1">
      <alignment horizontal="center" vertical="center"/>
      <protection/>
    </xf>
    <xf numFmtId="38" fontId="2" fillId="0" borderId="11" xfId="19" applyFont="1" applyBorder="1" applyAlignment="1">
      <alignment horizontal="right" vertical="center"/>
    </xf>
    <xf numFmtId="197" fontId="2" fillId="0" borderId="12" xfId="19" applyNumberFormat="1" applyFont="1" applyBorder="1" applyAlignment="1">
      <alignment horizontal="right" vertical="center"/>
    </xf>
    <xf numFmtId="38" fontId="2" fillId="0" borderId="15" xfId="19" applyFont="1" applyBorder="1" applyAlignment="1">
      <alignment horizontal="right" vertical="center"/>
    </xf>
    <xf numFmtId="38" fontId="2" fillId="0" borderId="0" xfId="19" applyFont="1" applyBorder="1" applyAlignment="1">
      <alignment horizontal="right" vertical="center"/>
    </xf>
    <xf numFmtId="38" fontId="2" fillId="0" borderId="12" xfId="19" applyFont="1" applyBorder="1" applyAlignment="1">
      <alignment horizontal="right" vertical="center"/>
    </xf>
    <xf numFmtId="196" fontId="2" fillId="0" borderId="0" xfId="19" applyNumberFormat="1" applyFont="1" applyBorder="1" applyAlignment="1">
      <alignment horizontal="right" vertical="center"/>
    </xf>
    <xf numFmtId="0" fontId="2" fillId="0" borderId="12" xfId="26" applyFont="1" applyBorder="1" applyAlignment="1">
      <alignment horizontal="center" vertical="center" wrapText="1"/>
      <protection/>
    </xf>
    <xf numFmtId="49" fontId="2" fillId="0" borderId="12" xfId="35" applyNumberFormat="1" applyFont="1" applyBorder="1" applyAlignment="1">
      <alignment horizontal="center" vertical="center"/>
      <protection/>
    </xf>
    <xf numFmtId="49" fontId="2" fillId="0" borderId="16" xfId="35" applyNumberFormat="1" applyFont="1" applyBorder="1" applyAlignment="1">
      <alignment horizontal="center" vertical="center"/>
      <protection/>
    </xf>
    <xf numFmtId="38" fontId="2" fillId="0" borderId="16" xfId="19" applyFont="1" applyBorder="1" applyAlignment="1">
      <alignment horizontal="right" vertical="center"/>
    </xf>
    <xf numFmtId="197" fontId="2" fillId="0" borderId="17" xfId="19" applyNumberFormat="1" applyFont="1" applyBorder="1" applyAlignment="1">
      <alignment horizontal="right" vertical="center"/>
    </xf>
    <xf numFmtId="38" fontId="2" fillId="0" borderId="18" xfId="19" applyFont="1" applyBorder="1" applyAlignment="1">
      <alignment horizontal="right" vertical="center"/>
    </xf>
    <xf numFmtId="182" fontId="2" fillId="0" borderId="17" xfId="19" applyNumberFormat="1" applyFont="1" applyBorder="1" applyAlignment="1">
      <alignment horizontal="right" vertical="center"/>
    </xf>
    <xf numFmtId="38" fontId="2" fillId="0" borderId="1" xfId="19" applyFont="1" applyBorder="1" applyAlignment="1">
      <alignment horizontal="right" vertical="center"/>
    </xf>
    <xf numFmtId="38" fontId="2" fillId="0" borderId="17" xfId="19" applyFont="1" applyBorder="1" applyAlignment="1">
      <alignment horizontal="right" vertical="center"/>
    </xf>
    <xf numFmtId="0" fontId="2" fillId="0" borderId="17" xfId="26" applyFont="1" applyBorder="1" applyAlignment="1">
      <alignment horizontal="center" vertical="center" wrapText="1"/>
      <protection/>
    </xf>
    <xf numFmtId="180" fontId="5" fillId="0" borderId="17" xfId="27" applyNumberFormat="1" applyFont="1" applyFill="1" applyBorder="1" applyAlignment="1" quotePrefix="1">
      <alignment horizontal="right" vertical="center"/>
      <protection/>
    </xf>
    <xf numFmtId="196" fontId="2" fillId="0" borderId="16" xfId="19" applyNumberFormat="1" applyFont="1" applyBorder="1" applyAlignment="1">
      <alignment horizontal="right" vertical="center"/>
    </xf>
    <xf numFmtId="0" fontId="3" fillId="0" borderId="0" xfId="26" applyFont="1" applyAlignment="1">
      <alignment horizontal="left" vertical="center"/>
      <protection/>
    </xf>
    <xf numFmtId="0" fontId="0" fillId="0" borderId="0" xfId="26">
      <alignment vertical="center"/>
      <protection/>
    </xf>
    <xf numFmtId="0" fontId="2" fillId="0" borderId="2" xfId="26" applyFont="1" applyBorder="1" applyAlignment="1">
      <alignment horizontal="center" vertical="center" wrapText="1"/>
      <protection/>
    </xf>
    <xf numFmtId="0" fontId="5" fillId="0" borderId="12" xfId="26" applyFont="1" applyBorder="1" applyAlignment="1">
      <alignment horizontal="center" vertical="center" wrapText="1"/>
      <protection/>
    </xf>
    <xf numFmtId="178" fontId="2" fillId="0" borderId="12" xfId="26" applyNumberFormat="1" applyFont="1" applyBorder="1" applyAlignment="1">
      <alignment horizontal="right" vertical="center" wrapText="1"/>
      <protection/>
    </xf>
    <xf numFmtId="178" fontId="2" fillId="0" borderId="17" xfId="26" applyNumberFormat="1" applyFont="1" applyBorder="1" applyAlignment="1">
      <alignment horizontal="right" vertical="center" wrapText="1"/>
      <protection/>
    </xf>
    <xf numFmtId="0" fontId="9" fillId="0" borderId="0" xfId="26" applyFont="1" applyAlignment="1">
      <alignment horizontal="left" vertical="center"/>
      <protection/>
    </xf>
    <xf numFmtId="0" fontId="3" fillId="0" borderId="0" xfId="33" applyFont="1" applyAlignment="1">
      <alignment vertical="center"/>
      <protection/>
    </xf>
    <xf numFmtId="0" fontId="9" fillId="0" borderId="0" xfId="33" applyFont="1">
      <alignment/>
      <protection/>
    </xf>
    <xf numFmtId="0" fontId="2" fillId="0" borderId="2" xfId="33" applyFont="1" applyBorder="1" applyAlignment="1">
      <alignment horizontal="center" vertical="center"/>
      <protection/>
    </xf>
    <xf numFmtId="0" fontId="2" fillId="0" borderId="2" xfId="33" applyFont="1" applyBorder="1" applyAlignment="1">
      <alignment horizontal="center" vertical="center" wrapText="1"/>
      <protection/>
    </xf>
    <xf numFmtId="0" fontId="2" fillId="0" borderId="0" xfId="33" applyFont="1">
      <alignment/>
      <protection/>
    </xf>
    <xf numFmtId="0" fontId="2" fillId="0" borderId="9" xfId="33" applyFont="1" applyBorder="1" applyAlignment="1">
      <alignment horizontal="center" vertical="center"/>
      <protection/>
    </xf>
    <xf numFmtId="0" fontId="10" fillId="0" borderId="9" xfId="33" applyFont="1" applyBorder="1" applyAlignment="1">
      <alignment horizontal="right" vertical="center"/>
      <protection/>
    </xf>
    <xf numFmtId="198" fontId="2" fillId="0" borderId="12" xfId="16" applyNumberFormat="1" applyFont="1" applyBorder="1" applyAlignment="1">
      <alignment horizontal="right" vertical="center"/>
    </xf>
    <xf numFmtId="49" fontId="2" fillId="0" borderId="12" xfId="33" applyNumberFormat="1" applyFont="1" applyBorder="1" applyAlignment="1">
      <alignment horizontal="center" vertical="center"/>
      <protection/>
    </xf>
    <xf numFmtId="49" fontId="2" fillId="0" borderId="17" xfId="33" applyNumberFormat="1" applyFont="1" applyBorder="1" applyAlignment="1">
      <alignment horizontal="center" vertical="center"/>
      <protection/>
    </xf>
    <xf numFmtId="198" fontId="2" fillId="0" borderId="17" xfId="16" applyNumberFormat="1" applyFont="1" applyBorder="1" applyAlignment="1">
      <alignment horizontal="right" vertical="center"/>
    </xf>
    <xf numFmtId="179" fontId="2" fillId="0" borderId="0" xfId="33" applyNumberFormat="1" applyFont="1">
      <alignment/>
      <protection/>
    </xf>
    <xf numFmtId="178" fontId="0" fillId="0" borderId="0" xfId="26" applyNumberFormat="1">
      <alignment vertical="center"/>
      <protection/>
    </xf>
    <xf numFmtId="38" fontId="2" fillId="0" borderId="17" xfId="19" applyFont="1" applyBorder="1" applyAlignment="1">
      <alignment vertical="center"/>
    </xf>
    <xf numFmtId="0" fontId="2" fillId="0" borderId="9" xfId="26" applyFont="1" applyBorder="1" applyAlignment="1">
      <alignment horizontal="right" vertical="center" wrapText="1"/>
      <protection/>
    </xf>
    <xf numFmtId="0" fontId="3" fillId="0" borderId="0" xfId="35" applyFont="1" applyAlignment="1">
      <alignment vertical="center"/>
      <protection/>
    </xf>
    <xf numFmtId="0" fontId="2" fillId="0" borderId="0" xfId="35" applyFont="1">
      <alignment/>
      <protection/>
    </xf>
    <xf numFmtId="199" fontId="2" fillId="0" borderId="0" xfId="35" applyNumberFormat="1" applyFont="1">
      <alignment/>
      <protection/>
    </xf>
    <xf numFmtId="200" fontId="2" fillId="0" borderId="0" xfId="35" applyNumberFormat="1" applyFont="1">
      <alignment/>
      <protection/>
    </xf>
    <xf numFmtId="198" fontId="2" fillId="0" borderId="0" xfId="35" applyNumberFormat="1" applyFont="1">
      <alignment/>
      <protection/>
    </xf>
    <xf numFmtId="176" fontId="2" fillId="0" borderId="0" xfId="35" applyNumberFormat="1" applyFont="1">
      <alignment/>
      <protection/>
    </xf>
    <xf numFmtId="0" fontId="2" fillId="0" borderId="19" xfId="35" applyFont="1" applyBorder="1" applyAlignment="1">
      <alignment horizontal="center" vertical="center"/>
      <protection/>
    </xf>
    <xf numFmtId="199" fontId="2" fillId="0" borderId="19" xfId="35" applyNumberFormat="1" applyFont="1" applyBorder="1" applyAlignment="1">
      <alignment horizontal="center" vertical="center"/>
      <protection/>
    </xf>
    <xf numFmtId="200" fontId="2" fillId="0" borderId="19" xfId="35" applyNumberFormat="1" applyFont="1" applyBorder="1" applyAlignment="1">
      <alignment horizontal="center" vertical="center"/>
      <protection/>
    </xf>
    <xf numFmtId="198" fontId="2" fillId="0" borderId="13" xfId="35" applyNumberFormat="1" applyFont="1" applyBorder="1" applyAlignment="1">
      <alignment horizontal="center" vertical="center"/>
      <protection/>
    </xf>
    <xf numFmtId="176" fontId="2" fillId="0" borderId="19" xfId="35" applyNumberFormat="1" applyFont="1" applyBorder="1" applyAlignment="1">
      <alignment horizontal="center" vertical="center"/>
      <protection/>
    </xf>
    <xf numFmtId="0" fontId="2" fillId="0" borderId="20" xfId="35" applyFont="1" applyBorder="1" applyAlignment="1">
      <alignment horizontal="right"/>
      <protection/>
    </xf>
    <xf numFmtId="0" fontId="2" fillId="0" borderId="10" xfId="35" applyFont="1" applyBorder="1" applyAlignment="1">
      <alignment horizontal="right"/>
      <protection/>
    </xf>
    <xf numFmtId="199" fontId="2" fillId="0" borderId="21" xfId="35" applyNumberFormat="1" applyFont="1" applyBorder="1" applyAlignment="1">
      <alignment horizontal="right"/>
      <protection/>
    </xf>
    <xf numFmtId="200" fontId="2" fillId="0" borderId="21" xfId="19" applyNumberFormat="1" applyFont="1" applyBorder="1" applyAlignment="1">
      <alignment horizontal="right"/>
    </xf>
    <xf numFmtId="198" fontId="2" fillId="0" borderId="20" xfId="35" applyNumberFormat="1" applyFont="1" applyBorder="1" applyAlignment="1">
      <alignment horizontal="right"/>
      <protection/>
    </xf>
    <xf numFmtId="176" fontId="2" fillId="0" borderId="21" xfId="19" applyNumberFormat="1" applyFont="1" applyBorder="1" applyAlignment="1">
      <alignment horizontal="right"/>
    </xf>
    <xf numFmtId="0" fontId="2" fillId="0" borderId="4" xfId="35" applyFont="1" applyBorder="1" applyAlignment="1">
      <alignment horizontal="center" vertical="center"/>
      <protection/>
    </xf>
    <xf numFmtId="38" fontId="2" fillId="0" borderId="5" xfId="19" applyFont="1" applyBorder="1" applyAlignment="1">
      <alignment vertical="center"/>
    </xf>
    <xf numFmtId="199" fontId="2" fillId="0" borderId="22" xfId="19" applyNumberFormat="1" applyFont="1" applyBorder="1" applyAlignment="1">
      <alignment vertical="center"/>
    </xf>
    <xf numFmtId="176" fontId="2" fillId="0" borderId="22" xfId="19" applyNumberFormat="1" applyFont="1" applyBorder="1" applyAlignment="1">
      <alignment horizontal="right" vertical="center"/>
    </xf>
    <xf numFmtId="198" fontId="2" fillId="0" borderId="23" xfId="17" applyNumberFormat="1" applyFont="1" applyBorder="1" applyAlignment="1">
      <alignment horizontal="right" vertical="center"/>
    </xf>
    <xf numFmtId="198" fontId="2" fillId="0" borderId="23" xfId="17" applyNumberFormat="1" applyFont="1" applyBorder="1" applyAlignment="1">
      <alignment vertical="center"/>
    </xf>
    <xf numFmtId="199" fontId="2" fillId="0" borderId="22" xfId="17" applyNumberFormat="1" applyFont="1" applyBorder="1" applyAlignment="1">
      <alignment vertical="center"/>
    </xf>
    <xf numFmtId="186" fontId="5" fillId="0" borderId="5" xfId="27" applyNumberFormat="1" applyFont="1" applyFill="1" applyBorder="1" applyAlignment="1" quotePrefix="1">
      <alignment horizontal="right" vertical="center"/>
      <protection/>
    </xf>
    <xf numFmtId="0" fontId="2" fillId="0" borderId="6" xfId="35" applyFont="1" applyBorder="1" applyAlignment="1">
      <alignment horizontal="center" vertical="center"/>
      <protection/>
    </xf>
    <xf numFmtId="38" fontId="2" fillId="0" borderId="24" xfId="19" applyFont="1" applyBorder="1" applyAlignment="1">
      <alignment vertical="center"/>
    </xf>
    <xf numFmtId="176" fontId="2" fillId="0" borderId="25" xfId="19" applyNumberFormat="1" applyFont="1" applyBorder="1" applyAlignment="1">
      <alignment horizontal="right" vertical="center"/>
    </xf>
    <xf numFmtId="198" fontId="2" fillId="0" borderId="26" xfId="17" applyNumberFormat="1" applyFont="1" applyBorder="1" applyAlignment="1">
      <alignment horizontal="right" vertical="center"/>
    </xf>
    <xf numFmtId="199" fontId="2" fillId="0" borderId="25" xfId="19" applyNumberFormat="1" applyFont="1" applyBorder="1" applyAlignment="1">
      <alignment vertical="center"/>
    </xf>
    <xf numFmtId="198" fontId="2" fillId="0" borderId="26" xfId="17" applyNumberFormat="1" applyFont="1" applyBorder="1" applyAlignment="1">
      <alignment vertical="center"/>
    </xf>
    <xf numFmtId="199" fontId="2" fillId="0" borderId="25" xfId="17" applyNumberFormat="1" applyFont="1" applyBorder="1" applyAlignment="1">
      <alignment vertical="center"/>
    </xf>
    <xf numFmtId="186" fontId="5" fillId="0" borderId="27" xfId="27" applyNumberFormat="1" applyFont="1" applyFill="1" applyBorder="1" applyAlignment="1" quotePrefix="1">
      <alignment horizontal="right" vertical="center"/>
      <protection/>
    </xf>
    <xf numFmtId="0" fontId="2" fillId="0" borderId="8" xfId="35" applyFont="1" applyBorder="1" applyAlignment="1">
      <alignment horizontal="center" vertical="center"/>
      <protection/>
    </xf>
    <xf numFmtId="38" fontId="2" fillId="0" borderId="28" xfId="19" applyFont="1" applyBorder="1" applyAlignment="1">
      <alignment vertical="center"/>
    </xf>
    <xf numFmtId="176" fontId="2" fillId="0" borderId="29" xfId="19" applyNumberFormat="1" applyFont="1" applyBorder="1" applyAlignment="1">
      <alignment horizontal="right" vertical="center"/>
    </xf>
    <xf numFmtId="198" fontId="2" fillId="0" borderId="30" xfId="17" applyNumberFormat="1" applyFont="1" applyBorder="1" applyAlignment="1">
      <alignment horizontal="right" vertical="center"/>
    </xf>
    <xf numFmtId="199" fontId="2" fillId="0" borderId="29" xfId="19" applyNumberFormat="1" applyFont="1" applyBorder="1" applyAlignment="1">
      <alignment vertical="center"/>
    </xf>
    <xf numFmtId="198" fontId="2" fillId="0" borderId="30" xfId="17" applyNumberFormat="1" applyFont="1" applyBorder="1" applyAlignment="1">
      <alignment vertical="center"/>
    </xf>
    <xf numFmtId="199" fontId="2" fillId="0" borderId="29" xfId="17" applyNumberFormat="1" applyFont="1" applyBorder="1" applyAlignment="1">
      <alignment vertical="center"/>
    </xf>
    <xf numFmtId="186" fontId="5" fillId="0" borderId="28" xfId="27" applyNumberFormat="1" applyFont="1" applyFill="1" applyBorder="1" applyAlignment="1" quotePrefix="1">
      <alignment horizontal="right" vertical="center"/>
      <protection/>
    </xf>
    <xf numFmtId="198" fontId="2" fillId="0" borderId="31" xfId="17" applyNumberFormat="1" applyFont="1" applyBorder="1" applyAlignment="1">
      <alignment horizontal="right" vertical="center"/>
    </xf>
    <xf numFmtId="38" fontId="2" fillId="0" borderId="3" xfId="19" applyFont="1" applyBorder="1" applyAlignment="1">
      <alignment vertical="center"/>
    </xf>
    <xf numFmtId="198" fontId="2" fillId="0" borderId="19" xfId="17" applyNumberFormat="1" applyFont="1" applyBorder="1" applyAlignment="1">
      <alignment vertical="center"/>
    </xf>
    <xf numFmtId="176" fontId="2" fillId="0" borderId="19" xfId="19" applyNumberFormat="1" applyFont="1" applyBorder="1" applyAlignment="1">
      <alignment horizontal="right" vertical="center"/>
    </xf>
    <xf numFmtId="198" fontId="2" fillId="0" borderId="32" xfId="17" applyNumberFormat="1" applyFont="1" applyBorder="1" applyAlignment="1">
      <alignment horizontal="right" vertical="center"/>
    </xf>
    <xf numFmtId="199" fontId="2" fillId="0" borderId="19" xfId="19" applyNumberFormat="1" applyFont="1" applyBorder="1" applyAlignment="1">
      <alignment vertical="center"/>
    </xf>
    <xf numFmtId="198" fontId="2" fillId="0" borderId="32" xfId="17" applyNumberFormat="1" applyFont="1" applyBorder="1" applyAlignment="1">
      <alignment vertical="center"/>
    </xf>
    <xf numFmtId="199" fontId="2" fillId="0" borderId="19" xfId="17" applyNumberFormat="1" applyFont="1" applyBorder="1" applyAlignment="1">
      <alignment vertical="center"/>
    </xf>
    <xf numFmtId="198" fontId="2" fillId="0" borderId="15" xfId="17" applyNumberFormat="1" applyFont="1" applyBorder="1" applyAlignment="1">
      <alignment horizontal="right" vertical="center"/>
    </xf>
    <xf numFmtId="0" fontId="2" fillId="0" borderId="20" xfId="35" applyFont="1" applyBorder="1" applyAlignment="1">
      <alignment horizontal="center"/>
      <protection/>
    </xf>
    <xf numFmtId="38" fontId="2" fillId="0" borderId="10" xfId="19" applyFont="1" applyBorder="1" applyAlignment="1">
      <alignment vertical="center"/>
    </xf>
    <xf numFmtId="176" fontId="2" fillId="0" borderId="21" xfId="19" applyNumberFormat="1" applyFont="1" applyBorder="1" applyAlignment="1">
      <alignment horizontal="right" vertical="center"/>
    </xf>
    <xf numFmtId="198" fontId="2" fillId="0" borderId="33" xfId="17" applyNumberFormat="1" applyFont="1" applyBorder="1" applyAlignment="1">
      <alignment horizontal="right" vertical="center"/>
    </xf>
    <xf numFmtId="199" fontId="2" fillId="0" borderId="34" xfId="19" applyNumberFormat="1" applyFont="1" applyBorder="1" applyAlignment="1">
      <alignment vertical="center"/>
    </xf>
    <xf numFmtId="198" fontId="2" fillId="0" borderId="15" xfId="17" applyNumberFormat="1" applyFont="1" applyBorder="1" applyAlignment="1">
      <alignment vertical="center"/>
    </xf>
    <xf numFmtId="199" fontId="2" fillId="0" borderId="34" xfId="17" applyNumberFormat="1" applyFont="1" applyBorder="1" applyAlignment="1">
      <alignment vertical="center"/>
    </xf>
    <xf numFmtId="198" fontId="2" fillId="0" borderId="35" xfId="17" applyNumberFormat="1" applyFont="1" applyBorder="1" applyAlignment="1">
      <alignment horizontal="right" vertical="center"/>
    </xf>
    <xf numFmtId="186" fontId="5" fillId="0" borderId="36" xfId="27" applyNumberFormat="1" applyFont="1" applyFill="1" applyBorder="1" applyAlignment="1" quotePrefix="1">
      <alignment horizontal="right" vertical="center"/>
      <protection/>
    </xf>
    <xf numFmtId="186" fontId="5" fillId="0" borderId="37" xfId="27" applyNumberFormat="1" applyFont="1" applyFill="1" applyBorder="1" applyAlignment="1" quotePrefix="1">
      <alignment horizontal="right" vertical="center"/>
      <protection/>
    </xf>
    <xf numFmtId="0" fontId="11" fillId="0" borderId="20" xfId="35" applyFont="1" applyBorder="1" applyAlignment="1">
      <alignment horizontal="center" vertical="center"/>
      <protection/>
    </xf>
    <xf numFmtId="38" fontId="11" fillId="0" borderId="10" xfId="19" applyFont="1" applyBorder="1" applyAlignment="1">
      <alignment vertical="center"/>
    </xf>
    <xf numFmtId="176" fontId="11" fillId="0" borderId="21" xfId="19" applyNumberFormat="1" applyFont="1" applyBorder="1" applyAlignment="1">
      <alignment horizontal="right" vertical="center"/>
    </xf>
    <xf numFmtId="198" fontId="11" fillId="0" borderId="33" xfId="17" applyNumberFormat="1" applyFont="1" applyBorder="1" applyAlignment="1">
      <alignment horizontal="right" vertical="center"/>
    </xf>
    <xf numFmtId="199" fontId="11" fillId="0" borderId="34" xfId="19" applyNumberFormat="1" applyFont="1" applyBorder="1" applyAlignment="1">
      <alignment vertical="center"/>
    </xf>
    <xf numFmtId="198" fontId="11" fillId="0" borderId="15" xfId="17" applyNumberFormat="1" applyFont="1" applyBorder="1" applyAlignment="1">
      <alignment vertical="center"/>
    </xf>
    <xf numFmtId="199" fontId="11" fillId="0" borderId="34" xfId="17" applyNumberFormat="1" applyFont="1" applyBorder="1" applyAlignment="1">
      <alignment vertical="center"/>
    </xf>
    <xf numFmtId="198" fontId="11" fillId="0" borderId="15" xfId="17" applyNumberFormat="1" applyFont="1" applyBorder="1" applyAlignment="1">
      <alignment horizontal="right" vertical="center"/>
    </xf>
    <xf numFmtId="0" fontId="11" fillId="0" borderId="0" xfId="35" applyFont="1">
      <alignment/>
      <protection/>
    </xf>
    <xf numFmtId="176" fontId="2" fillId="0" borderId="38" xfId="19" applyNumberFormat="1" applyFont="1" applyBorder="1" applyAlignment="1">
      <alignment horizontal="right" vertical="center"/>
    </xf>
    <xf numFmtId="38" fontId="5" fillId="0" borderId="11" xfId="19" applyFont="1" applyBorder="1" applyAlignment="1">
      <alignment vertical="center"/>
    </xf>
    <xf numFmtId="198" fontId="5" fillId="0" borderId="34" xfId="17" applyNumberFormat="1" applyFont="1" applyBorder="1" applyAlignment="1">
      <alignment vertical="center"/>
    </xf>
    <xf numFmtId="176" fontId="5" fillId="0" borderId="34" xfId="19" applyNumberFormat="1" applyFont="1" applyBorder="1" applyAlignment="1">
      <alignment horizontal="right" vertical="center"/>
    </xf>
    <xf numFmtId="198" fontId="5" fillId="0" borderId="39" xfId="17" applyNumberFormat="1" applyFont="1" applyBorder="1" applyAlignment="1">
      <alignment horizontal="right" vertical="center"/>
    </xf>
    <xf numFmtId="176" fontId="5" fillId="0" borderId="40" xfId="19" applyNumberFormat="1" applyFont="1" applyBorder="1" applyAlignment="1">
      <alignment horizontal="right" vertical="center"/>
    </xf>
    <xf numFmtId="0" fontId="5" fillId="0" borderId="0" xfId="35" applyFont="1">
      <alignment/>
      <protection/>
    </xf>
    <xf numFmtId="38" fontId="2" fillId="0" borderId="41" xfId="19" applyFont="1" applyBorder="1" applyAlignment="1">
      <alignment horizontal="right" vertical="center"/>
    </xf>
    <xf numFmtId="176" fontId="2" fillId="0" borderId="19" xfId="35" applyNumberFormat="1" applyFont="1" applyBorder="1" applyAlignment="1">
      <alignment horizontal="right" vertical="center"/>
      <protection/>
    </xf>
    <xf numFmtId="38" fontId="2" fillId="0" borderId="42" xfId="19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33" applyFont="1" applyAlignment="1">
      <alignment horizontal="center"/>
      <protection/>
    </xf>
    <xf numFmtId="38" fontId="2" fillId="0" borderId="14" xfId="19" applyFont="1" applyBorder="1" applyAlignment="1">
      <alignment horizontal="right" vertical="center"/>
    </xf>
    <xf numFmtId="0" fontId="2" fillId="0" borderId="43" xfId="33" applyFont="1" applyBorder="1" applyAlignment="1">
      <alignment horizontal="center" vertical="center"/>
      <protection/>
    </xf>
    <xf numFmtId="38" fontId="2" fillId="0" borderId="44" xfId="19" applyFont="1" applyBorder="1" applyAlignment="1">
      <alignment vertical="center"/>
    </xf>
    <xf numFmtId="38" fontId="2" fillId="0" borderId="45" xfId="19" applyFont="1" applyBorder="1" applyAlignment="1">
      <alignment vertical="center"/>
    </xf>
    <xf numFmtId="0" fontId="2" fillId="0" borderId="24" xfId="33" applyFont="1" applyBorder="1" applyAlignment="1">
      <alignment horizontal="center" vertical="center"/>
      <protection/>
    </xf>
    <xf numFmtId="0" fontId="2" fillId="0" borderId="28" xfId="33" applyFont="1" applyBorder="1" applyAlignment="1">
      <alignment horizontal="center" vertical="center"/>
      <protection/>
    </xf>
    <xf numFmtId="181" fontId="2" fillId="0" borderId="46" xfId="19" applyNumberFormat="1" applyFont="1" applyBorder="1" applyAlignment="1">
      <alignment vertical="center"/>
    </xf>
    <xf numFmtId="181" fontId="2" fillId="0" borderId="47" xfId="19" applyNumberFormat="1" applyFont="1" applyBorder="1" applyAlignment="1">
      <alignment vertical="center"/>
    </xf>
    <xf numFmtId="0" fontId="2" fillId="0" borderId="48" xfId="33" applyFont="1" applyBorder="1" applyAlignment="1">
      <alignment horizontal="center" vertical="center"/>
      <protection/>
    </xf>
    <xf numFmtId="0" fontId="2" fillId="0" borderId="49" xfId="33" applyFont="1" applyBorder="1" applyAlignment="1">
      <alignment horizontal="center" vertical="center"/>
      <protection/>
    </xf>
    <xf numFmtId="0" fontId="2" fillId="0" borderId="50" xfId="33" applyFont="1" applyBorder="1" applyAlignment="1">
      <alignment horizontal="center" vertical="center"/>
      <protection/>
    </xf>
    <xf numFmtId="38" fontId="2" fillId="0" borderId="51" xfId="19" applyFont="1" applyBorder="1" applyAlignment="1">
      <alignment horizontal="right" vertical="center"/>
    </xf>
    <xf numFmtId="38" fontId="2" fillId="0" borderId="52" xfId="19" applyFont="1" applyBorder="1" applyAlignment="1">
      <alignment vertical="center"/>
    </xf>
    <xf numFmtId="181" fontId="2" fillId="0" borderId="53" xfId="19" applyNumberFormat="1" applyFont="1" applyBorder="1" applyAlignment="1">
      <alignment vertical="center"/>
    </xf>
    <xf numFmtId="181" fontId="2" fillId="0" borderId="54" xfId="19" applyNumberFormat="1" applyFont="1" applyBorder="1" applyAlignment="1">
      <alignment vertical="center"/>
    </xf>
    <xf numFmtId="0" fontId="2" fillId="0" borderId="55" xfId="33" applyFont="1" applyBorder="1" applyAlignment="1">
      <alignment horizontal="center" vertical="center"/>
      <protection/>
    </xf>
    <xf numFmtId="181" fontId="2" fillId="0" borderId="56" xfId="19" applyNumberFormat="1" applyFont="1" applyBorder="1" applyAlignment="1">
      <alignment vertical="center"/>
    </xf>
    <xf numFmtId="181" fontId="2" fillId="0" borderId="57" xfId="19" applyNumberFormat="1" applyFont="1" applyBorder="1" applyAlignment="1">
      <alignment vertical="center"/>
    </xf>
    <xf numFmtId="181" fontId="2" fillId="0" borderId="58" xfId="19" applyNumberFormat="1" applyFont="1" applyBorder="1" applyAlignment="1">
      <alignment vertical="center"/>
    </xf>
    <xf numFmtId="38" fontId="2" fillId="0" borderId="59" xfId="19" applyNumberFormat="1" applyFont="1" applyBorder="1" applyAlignment="1">
      <alignment vertical="center"/>
    </xf>
    <xf numFmtId="38" fontId="2" fillId="0" borderId="60" xfId="19" applyNumberFormat="1" applyFont="1" applyBorder="1" applyAlignment="1">
      <alignment vertical="center"/>
    </xf>
    <xf numFmtId="38" fontId="2" fillId="0" borderId="61" xfId="19" applyNumberFormat="1" applyFont="1" applyBorder="1" applyAlignment="1">
      <alignment vertical="center"/>
    </xf>
    <xf numFmtId="38" fontId="2" fillId="0" borderId="0" xfId="19" applyFont="1" applyAlignment="1">
      <alignment horizontal="right"/>
    </xf>
    <xf numFmtId="0" fontId="2" fillId="0" borderId="0" xfId="35" applyFont="1" applyFill="1">
      <alignment/>
      <protection/>
    </xf>
    <xf numFmtId="38" fontId="14" fillId="0" borderId="10" xfId="19" applyFont="1" applyBorder="1" applyAlignment="1">
      <alignment horizontal="right" vertical="center"/>
    </xf>
    <xf numFmtId="38" fontId="14" fillId="0" borderId="9" xfId="19" applyFont="1" applyBorder="1" applyAlignment="1">
      <alignment horizontal="right" vertical="center"/>
    </xf>
    <xf numFmtId="0" fontId="14" fillId="0" borderId="0" xfId="33" applyFont="1">
      <alignment/>
      <protection/>
    </xf>
    <xf numFmtId="38" fontId="2" fillId="0" borderId="5" xfId="19" applyFont="1" applyBorder="1" applyAlignment="1">
      <alignment horizontal="center" vertical="center"/>
    </xf>
    <xf numFmtId="38" fontId="5" fillId="0" borderId="11" xfId="19" applyFont="1" applyFill="1" applyBorder="1" applyAlignment="1" quotePrefix="1">
      <alignment horizontal="right" vertical="center"/>
    </xf>
    <xf numFmtId="38" fontId="5" fillId="0" borderId="24" xfId="19" applyFont="1" applyFill="1" applyBorder="1" applyAlignment="1">
      <alignment horizontal="center" vertical="center"/>
    </xf>
    <xf numFmtId="38" fontId="5" fillId="0" borderId="24" xfId="19" applyFont="1" applyFill="1" applyBorder="1" applyAlignment="1" quotePrefix="1">
      <alignment horizontal="right" vertical="center"/>
    </xf>
    <xf numFmtId="198" fontId="2" fillId="0" borderId="6" xfId="16" applyNumberFormat="1" applyFont="1" applyBorder="1" applyAlignment="1">
      <alignment horizontal="right" vertical="center"/>
    </xf>
    <xf numFmtId="38" fontId="5" fillId="0" borderId="11" xfId="19" applyFont="1" applyFill="1" applyBorder="1" applyAlignment="1">
      <alignment horizontal="center" vertical="center"/>
    </xf>
    <xf numFmtId="198" fontId="2" fillId="0" borderId="7" xfId="16" applyNumberFormat="1" applyFont="1" applyBorder="1" applyAlignment="1">
      <alignment horizontal="right" vertical="center"/>
    </xf>
    <xf numFmtId="38" fontId="5" fillId="0" borderId="28" xfId="19" applyFont="1" applyFill="1" applyBorder="1" applyAlignment="1">
      <alignment horizontal="center" vertical="center"/>
    </xf>
    <xf numFmtId="38" fontId="5" fillId="0" borderId="8" xfId="19" applyFont="1" applyFill="1" applyBorder="1" applyAlignment="1" quotePrefix="1">
      <alignment horizontal="right" vertical="center"/>
    </xf>
    <xf numFmtId="38" fontId="5" fillId="0" borderId="46" xfId="19" applyFont="1" applyFill="1" applyBorder="1" applyAlignment="1" quotePrefix="1">
      <alignment horizontal="right" vertical="center"/>
    </xf>
    <xf numFmtId="38" fontId="5" fillId="0" borderId="28" xfId="19" applyFont="1" applyFill="1" applyBorder="1" applyAlignment="1" quotePrefix="1">
      <alignment horizontal="right" vertical="center"/>
    </xf>
    <xf numFmtId="198" fontId="2" fillId="0" borderId="8" xfId="16" applyNumberFormat="1" applyFont="1" applyBorder="1" applyAlignment="1">
      <alignment horizontal="right" vertical="center"/>
    </xf>
    <xf numFmtId="38" fontId="5" fillId="0" borderId="0" xfId="19" applyFont="1" applyFill="1" applyBorder="1" applyAlignment="1">
      <alignment horizontal="right" vertical="center"/>
    </xf>
    <xf numFmtId="38" fontId="5" fillId="0" borderId="0" xfId="19" applyFont="1" applyFill="1" applyBorder="1" applyAlignment="1" quotePrefix="1">
      <alignment horizontal="right" vertical="center"/>
    </xf>
    <xf numFmtId="198" fontId="2" fillId="0" borderId="0" xfId="16" applyNumberFormat="1" applyFont="1" applyBorder="1" applyAlignment="1">
      <alignment horizontal="right" vertical="center"/>
    </xf>
    <xf numFmtId="0" fontId="3" fillId="0" borderId="0" xfId="31" applyFont="1" applyAlignment="1">
      <alignment vertical="center"/>
      <protection/>
    </xf>
    <xf numFmtId="0" fontId="2" fillId="0" borderId="0" xfId="31" applyFont="1">
      <alignment/>
      <protection/>
    </xf>
    <xf numFmtId="0" fontId="2" fillId="0" borderId="17" xfId="31" applyFont="1" applyBorder="1" applyAlignment="1">
      <alignment horizontal="center" vertical="center"/>
      <protection/>
    </xf>
    <xf numFmtId="0" fontId="2" fillId="0" borderId="2" xfId="31" applyFont="1" applyBorder="1" applyAlignment="1">
      <alignment horizontal="center" vertical="center"/>
      <protection/>
    </xf>
    <xf numFmtId="0" fontId="14" fillId="0" borderId="2" xfId="31" applyFont="1" applyBorder="1" applyAlignment="1">
      <alignment horizontal="center" vertical="center"/>
      <protection/>
    </xf>
    <xf numFmtId="0" fontId="10" fillId="0" borderId="9" xfId="31" applyFont="1" applyBorder="1" applyAlignment="1">
      <alignment horizontal="right" vertical="center"/>
      <protection/>
    </xf>
    <xf numFmtId="0" fontId="10" fillId="0" borderId="62" xfId="31" applyFont="1" applyBorder="1" applyAlignment="1">
      <alignment horizontal="right" vertical="center"/>
      <protection/>
    </xf>
    <xf numFmtId="0" fontId="10" fillId="0" borderId="21" xfId="31" applyFont="1" applyBorder="1" applyAlignment="1">
      <alignment horizontal="right" vertical="center"/>
      <protection/>
    </xf>
    <xf numFmtId="0" fontId="10" fillId="0" borderId="33" xfId="31" applyFont="1" applyBorder="1" applyAlignment="1">
      <alignment horizontal="right" vertical="center"/>
      <protection/>
    </xf>
    <xf numFmtId="0" fontId="10" fillId="0" borderId="0" xfId="31" applyFont="1" applyAlignment="1">
      <alignment horizontal="right"/>
      <protection/>
    </xf>
    <xf numFmtId="0" fontId="2" fillId="0" borderId="12" xfId="31" applyFont="1" applyBorder="1" applyAlignment="1">
      <alignment horizontal="center" vertical="center"/>
      <protection/>
    </xf>
    <xf numFmtId="187" fontId="5" fillId="0" borderId="63" xfId="27" applyNumberFormat="1" applyFont="1" applyFill="1" applyBorder="1" applyAlignment="1">
      <alignment horizontal="right" vertical="center"/>
      <protection/>
    </xf>
    <xf numFmtId="187" fontId="5" fillId="0" borderId="34" xfId="27" applyNumberFormat="1" applyFont="1" applyFill="1" applyBorder="1" applyAlignment="1">
      <alignment horizontal="right" vertical="center"/>
      <protection/>
    </xf>
    <xf numFmtId="178" fontId="5" fillId="0" borderId="34" xfId="27" applyNumberFormat="1" applyFont="1" applyFill="1" applyBorder="1" applyAlignment="1">
      <alignment horizontal="right" vertical="center"/>
      <protection/>
    </xf>
    <xf numFmtId="190" fontId="5" fillId="0" borderId="34" xfId="27" applyNumberFormat="1" applyFont="1" applyFill="1" applyBorder="1" applyAlignment="1">
      <alignment horizontal="right" vertical="center"/>
      <protection/>
    </xf>
    <xf numFmtId="178" fontId="5" fillId="0" borderId="39" xfId="27" applyNumberFormat="1" applyFont="1" applyFill="1" applyBorder="1" applyAlignment="1">
      <alignment horizontal="right" vertical="center"/>
      <protection/>
    </xf>
    <xf numFmtId="187" fontId="5" fillId="0" borderId="64" xfId="27" applyNumberFormat="1" applyFont="1" applyFill="1" applyBorder="1" applyAlignment="1">
      <alignment horizontal="right" vertical="center"/>
      <protection/>
    </xf>
    <xf numFmtId="190" fontId="5" fillId="0" borderId="65" xfId="27" applyNumberFormat="1" applyFont="1" applyFill="1" applyBorder="1" applyAlignment="1">
      <alignment horizontal="right" vertical="center"/>
      <protection/>
    </xf>
    <xf numFmtId="178" fontId="5" fillId="0" borderId="65" xfId="27" applyNumberFormat="1" applyFont="1" applyFill="1" applyBorder="1" applyAlignment="1">
      <alignment horizontal="right" vertical="center"/>
      <protection/>
    </xf>
    <xf numFmtId="178" fontId="5" fillId="0" borderId="66" xfId="27" applyNumberFormat="1" applyFont="1" applyFill="1" applyBorder="1" applyAlignment="1">
      <alignment horizontal="right" vertical="center"/>
      <protection/>
    </xf>
    <xf numFmtId="0" fontId="3" fillId="0" borderId="0" xfId="31" applyFont="1" applyAlignment="1">
      <alignment horizontal="left" vertical="center"/>
      <protection/>
    </xf>
    <xf numFmtId="0" fontId="9" fillId="0" borderId="0" xfId="31" applyFont="1" applyAlignment="1">
      <alignment horizontal="center" vertical="center"/>
      <protection/>
    </xf>
    <xf numFmtId="0" fontId="9" fillId="0" borderId="0" xfId="31" applyFont="1">
      <alignment/>
      <protection/>
    </xf>
    <xf numFmtId="0" fontId="9" fillId="0" borderId="2" xfId="31" applyFont="1" applyBorder="1" applyAlignment="1">
      <alignment horizontal="center" vertical="center"/>
      <protection/>
    </xf>
    <xf numFmtId="0" fontId="9" fillId="0" borderId="3" xfId="31" applyFont="1" applyBorder="1" applyAlignment="1">
      <alignment horizontal="center" vertical="center"/>
      <protection/>
    </xf>
    <xf numFmtId="0" fontId="9" fillId="0" borderId="32" xfId="31" applyFont="1" applyBorder="1" applyAlignment="1">
      <alignment horizontal="center" vertical="center"/>
      <protection/>
    </xf>
    <xf numFmtId="0" fontId="9" fillId="0" borderId="42" xfId="31" applyFont="1" applyBorder="1" applyAlignment="1">
      <alignment horizontal="center" vertical="center"/>
      <protection/>
    </xf>
    <xf numFmtId="0" fontId="9" fillId="0" borderId="13" xfId="31" applyFont="1" applyBorder="1" applyAlignment="1">
      <alignment horizontal="center" vertical="center"/>
      <protection/>
    </xf>
    <xf numFmtId="49" fontId="9" fillId="0" borderId="12" xfId="31" applyNumberFormat="1" applyFont="1" applyBorder="1" applyAlignment="1">
      <alignment horizontal="center" vertical="center"/>
      <protection/>
    </xf>
    <xf numFmtId="0" fontId="9" fillId="0" borderId="11" xfId="31" applyFont="1" applyBorder="1" applyAlignment="1">
      <alignment horizontal="center" vertical="center"/>
      <protection/>
    </xf>
    <xf numFmtId="0" fontId="10" fillId="0" borderId="39" xfId="31" applyFont="1" applyBorder="1" applyAlignment="1">
      <alignment horizontal="right" vertical="center"/>
      <protection/>
    </xf>
    <xf numFmtId="0" fontId="9" fillId="0" borderId="63" xfId="31" applyFont="1" applyBorder="1" applyAlignment="1">
      <alignment horizontal="center" vertical="center"/>
      <protection/>
    </xf>
    <xf numFmtId="0" fontId="10" fillId="0" borderId="15" xfId="31" applyFont="1" applyBorder="1" applyAlignment="1">
      <alignment horizontal="right" vertical="center"/>
      <protection/>
    </xf>
    <xf numFmtId="2" fontId="9" fillId="0" borderId="39" xfId="32" applyNumberFormat="1" applyFont="1" applyFill="1" applyBorder="1" applyAlignment="1">
      <alignment horizontal="center" vertical="center"/>
      <protection/>
    </xf>
    <xf numFmtId="49" fontId="9" fillId="0" borderId="63" xfId="32" applyNumberFormat="1" applyFont="1" applyFill="1" applyBorder="1" applyAlignment="1">
      <alignment horizontal="center" vertical="center"/>
      <protection/>
    </xf>
    <xf numFmtId="2" fontId="17" fillId="0" borderId="39" xfId="27" applyNumberFormat="1" applyFont="1" applyFill="1" applyBorder="1" applyAlignment="1">
      <alignment horizontal="center" vertical="center"/>
      <protection/>
    </xf>
    <xf numFmtId="0" fontId="9" fillId="0" borderId="17" xfId="31" applyFont="1" applyBorder="1" applyAlignment="1">
      <alignment horizontal="center" vertical="center"/>
      <protection/>
    </xf>
    <xf numFmtId="0" fontId="9" fillId="0" borderId="16" xfId="31" applyFont="1" applyBorder="1" applyAlignment="1">
      <alignment horizontal="center" vertical="center"/>
      <protection/>
    </xf>
    <xf numFmtId="0" fontId="9" fillId="0" borderId="66" xfId="31" applyFont="1" applyBorder="1" applyAlignment="1">
      <alignment horizontal="center" vertical="center"/>
      <protection/>
    </xf>
    <xf numFmtId="49" fontId="9" fillId="0" borderId="17" xfId="31" applyNumberFormat="1" applyFont="1" applyBorder="1" applyAlignment="1">
      <alignment horizontal="center" vertical="center"/>
      <protection/>
    </xf>
    <xf numFmtId="49" fontId="9" fillId="0" borderId="64" xfId="32" applyNumberFormat="1" applyFont="1" applyFill="1" applyBorder="1" applyAlignment="1">
      <alignment horizontal="center" vertical="center"/>
      <protection/>
    </xf>
    <xf numFmtId="2" fontId="9" fillId="0" borderId="18" xfId="32" applyNumberFormat="1" applyFont="1" applyFill="1" applyBorder="1" applyAlignment="1">
      <alignment horizontal="center" vertical="center"/>
      <protection/>
    </xf>
    <xf numFmtId="0" fontId="9" fillId="0" borderId="0" xfId="31" applyFont="1" applyAlignment="1">
      <alignment horizontal="center"/>
      <protection/>
    </xf>
    <xf numFmtId="0" fontId="0" fillId="0" borderId="6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31" applyFont="1" applyBorder="1">
      <alignment/>
      <protection/>
    </xf>
    <xf numFmtId="0" fontId="9" fillId="0" borderId="0" xfId="31" applyFont="1" applyAlignment="1">
      <alignment vertical="center"/>
      <protection/>
    </xf>
    <xf numFmtId="0" fontId="9" fillId="0" borderId="9" xfId="31" applyFont="1" applyBorder="1" applyAlignment="1">
      <alignment horizontal="center" vertical="center"/>
      <protection/>
    </xf>
    <xf numFmtId="0" fontId="9" fillId="0" borderId="10" xfId="31" applyFont="1" applyBorder="1" applyAlignment="1">
      <alignment vertical="center"/>
      <protection/>
    </xf>
    <xf numFmtId="0" fontId="9" fillId="0" borderId="12" xfId="31" applyFont="1" applyBorder="1" applyAlignment="1">
      <alignment horizontal="center" vertical="center"/>
      <protection/>
    </xf>
    <xf numFmtId="38" fontId="9" fillId="0" borderId="11" xfId="19" applyFont="1" applyBorder="1" applyAlignment="1">
      <alignment horizontal="right" vertical="center"/>
    </xf>
    <xf numFmtId="40" fontId="9" fillId="0" borderId="11" xfId="19" applyNumberFormat="1" applyFont="1" applyBorder="1" applyAlignment="1">
      <alignment horizontal="right" vertical="center"/>
    </xf>
    <xf numFmtId="38" fontId="9" fillId="0" borderId="16" xfId="19" applyFont="1" applyBorder="1" applyAlignment="1">
      <alignment horizontal="right" vertical="center"/>
    </xf>
    <xf numFmtId="40" fontId="9" fillId="0" borderId="16" xfId="19" applyNumberFormat="1" applyFont="1" applyBorder="1" applyAlignment="1">
      <alignment horizontal="right" vertical="center"/>
    </xf>
    <xf numFmtId="38" fontId="9" fillId="0" borderId="0" xfId="19" applyFont="1" applyAlignment="1">
      <alignment horizontal="center" vertical="center"/>
    </xf>
    <xf numFmtId="0" fontId="9" fillId="0" borderId="14" xfId="31" applyFont="1" applyBorder="1" applyAlignment="1">
      <alignment horizontal="right" vertical="center"/>
      <protection/>
    </xf>
    <xf numFmtId="49" fontId="9" fillId="0" borderId="0" xfId="19" applyNumberFormat="1" applyFont="1" applyBorder="1" applyAlignment="1">
      <alignment horizontal="left" vertical="center"/>
    </xf>
    <xf numFmtId="49" fontId="9" fillId="0" borderId="1" xfId="19" applyNumberFormat="1" applyFont="1" applyBorder="1" applyAlignment="1">
      <alignment horizontal="left" vertical="center"/>
    </xf>
    <xf numFmtId="0" fontId="9" fillId="0" borderId="0" xfId="31" applyFont="1" applyBorder="1" applyAlignment="1">
      <alignment horizontal="right" vertical="center"/>
      <protection/>
    </xf>
    <xf numFmtId="49" fontId="9" fillId="0" borderId="0" xfId="31" applyNumberFormat="1" applyFont="1" applyBorder="1" applyAlignment="1">
      <alignment horizontal="left" vertical="center"/>
      <protection/>
    </xf>
    <xf numFmtId="0" fontId="9" fillId="0" borderId="11" xfId="31" applyFont="1" applyBorder="1" applyAlignment="1">
      <alignment vertical="center"/>
      <protection/>
    </xf>
    <xf numFmtId="0" fontId="9" fillId="0" borderId="15" xfId="31" applyFont="1" applyBorder="1" applyAlignment="1">
      <alignment horizontal="right" vertical="center"/>
      <protection/>
    </xf>
    <xf numFmtId="49" fontId="9" fillId="0" borderId="1" xfId="31" applyNumberFormat="1" applyFont="1" applyBorder="1" applyAlignment="1">
      <alignment horizontal="left" vertical="center"/>
      <protection/>
    </xf>
    <xf numFmtId="0" fontId="2" fillId="0" borderId="44" xfId="26" applyFont="1" applyBorder="1" applyAlignment="1">
      <alignment horizontal="center" vertical="center" wrapText="1"/>
      <protection/>
    </xf>
    <xf numFmtId="0" fontId="2" fillId="0" borderId="6" xfId="26" applyFont="1" applyBorder="1" applyAlignment="1">
      <alignment horizontal="center" vertical="center" wrapText="1"/>
      <protection/>
    </xf>
    <xf numFmtId="0" fontId="2" fillId="0" borderId="11" xfId="26" applyFont="1" applyBorder="1" applyAlignment="1">
      <alignment horizontal="center" vertical="center" wrapText="1"/>
      <protection/>
    </xf>
    <xf numFmtId="0" fontId="2" fillId="0" borderId="0" xfId="26" applyFont="1" applyBorder="1" applyAlignment="1">
      <alignment horizontal="center" vertical="center" wrapText="1"/>
      <protection/>
    </xf>
    <xf numFmtId="0" fontId="2" fillId="0" borderId="15" xfId="26" applyFont="1" applyBorder="1" applyAlignment="1">
      <alignment horizontal="center" vertical="center" wrapText="1"/>
      <protection/>
    </xf>
    <xf numFmtId="0" fontId="2" fillId="0" borderId="12" xfId="26" applyFont="1" applyBorder="1" applyAlignment="1">
      <alignment horizontal="right" vertical="center" wrapText="1"/>
      <protection/>
    </xf>
    <xf numFmtId="0" fontId="9" fillId="0" borderId="12" xfId="26" applyFont="1" applyBorder="1" applyAlignment="1">
      <alignment horizontal="right" vertical="center" wrapText="1"/>
      <protection/>
    </xf>
    <xf numFmtId="3" fontId="5" fillId="0" borderId="12" xfId="26" applyNumberFormat="1" applyFont="1" applyBorder="1" applyAlignment="1">
      <alignment horizontal="right" vertical="center" wrapText="1"/>
      <protection/>
    </xf>
    <xf numFmtId="3" fontId="5" fillId="0" borderId="2" xfId="26" applyNumberFormat="1" applyFont="1" applyBorder="1" applyAlignment="1">
      <alignment horizontal="right" vertical="center" wrapText="1"/>
      <protection/>
    </xf>
    <xf numFmtId="178" fontId="2" fillId="0" borderId="2" xfId="26" applyNumberFormat="1" applyFont="1" applyBorder="1" applyAlignment="1">
      <alignment horizontal="right" vertical="center" wrapText="1"/>
      <protection/>
    </xf>
    <xf numFmtId="0" fontId="2" fillId="0" borderId="12" xfId="26" applyFont="1" applyBorder="1" applyAlignment="1">
      <alignment horizontal="left" vertical="top" wrapText="1"/>
      <protection/>
    </xf>
    <xf numFmtId="0" fontId="2" fillId="0" borderId="44" xfId="26" applyFont="1" applyBorder="1" applyAlignment="1">
      <alignment horizontal="distributed" vertical="center" wrapText="1"/>
      <protection/>
    </xf>
    <xf numFmtId="3" fontId="5" fillId="0" borderId="44" xfId="26" applyNumberFormat="1" applyFont="1" applyBorder="1" applyAlignment="1">
      <alignment horizontal="right" vertical="center" wrapText="1"/>
      <protection/>
    </xf>
    <xf numFmtId="178" fontId="2" fillId="0" borderId="44" xfId="26" applyNumberFormat="1" applyFont="1" applyBorder="1" applyAlignment="1">
      <alignment horizontal="right" vertical="center" wrapText="1"/>
      <protection/>
    </xf>
    <xf numFmtId="0" fontId="2" fillId="0" borderId="11" xfId="26" applyFont="1" applyBorder="1" applyAlignment="1">
      <alignment horizontal="left" vertical="top" wrapText="1"/>
      <protection/>
    </xf>
    <xf numFmtId="0" fontId="2" fillId="0" borderId="6" xfId="26" applyFont="1" applyBorder="1" applyAlignment="1">
      <alignment horizontal="distributed" vertical="center" wrapText="1"/>
      <protection/>
    </xf>
    <xf numFmtId="3" fontId="5" fillId="0" borderId="6" xfId="26" applyNumberFormat="1" applyFont="1" applyBorder="1" applyAlignment="1">
      <alignment horizontal="right" vertical="center" wrapText="1"/>
      <protection/>
    </xf>
    <xf numFmtId="178" fontId="2" fillId="0" borderId="6" xfId="26" applyNumberFormat="1" applyFont="1" applyBorder="1" applyAlignment="1">
      <alignment horizontal="right" vertical="center" wrapText="1"/>
      <protection/>
    </xf>
    <xf numFmtId="0" fontId="2" fillId="0" borderId="6" xfId="26" applyFont="1" applyBorder="1" applyAlignment="1">
      <alignment horizontal="right" vertical="center" wrapText="1"/>
      <protection/>
    </xf>
    <xf numFmtId="3" fontId="2" fillId="0" borderId="6" xfId="26" applyNumberFormat="1" applyFont="1" applyBorder="1" applyAlignment="1">
      <alignment horizontal="right" vertical="center" wrapText="1"/>
      <protection/>
    </xf>
    <xf numFmtId="0" fontId="5" fillId="0" borderId="6" xfId="26" applyFont="1" applyBorder="1" applyAlignment="1">
      <alignment horizontal="right" vertical="center" wrapText="1"/>
      <protection/>
    </xf>
    <xf numFmtId="0" fontId="2" fillId="0" borderId="8" xfId="26" applyFont="1" applyBorder="1" applyAlignment="1">
      <alignment horizontal="distributed" vertical="center" wrapText="1"/>
      <protection/>
    </xf>
    <xf numFmtId="3" fontId="5" fillId="0" borderId="8" xfId="26" applyNumberFormat="1" applyFont="1" applyBorder="1" applyAlignment="1">
      <alignment horizontal="right" vertical="center" wrapText="1"/>
      <protection/>
    </xf>
    <xf numFmtId="178" fontId="2" fillId="0" borderId="8" xfId="26" applyNumberFormat="1" applyFont="1" applyBorder="1" applyAlignment="1">
      <alignment horizontal="right" vertical="center" wrapText="1"/>
      <protection/>
    </xf>
    <xf numFmtId="0" fontId="2" fillId="0" borderId="8" xfId="26" applyFont="1" applyBorder="1" applyAlignment="1">
      <alignment horizontal="right" vertical="center" wrapText="1"/>
      <protection/>
    </xf>
    <xf numFmtId="0" fontId="5" fillId="0" borderId="44" xfId="26" applyFont="1" applyBorder="1" applyAlignment="1">
      <alignment horizontal="right" vertical="center" wrapText="1"/>
      <protection/>
    </xf>
    <xf numFmtId="0" fontId="2" fillId="0" borderId="17" xfId="26" applyFont="1" applyBorder="1" applyAlignment="1">
      <alignment horizontal="left" vertical="top" wrapText="1"/>
      <protection/>
    </xf>
    <xf numFmtId="3" fontId="2" fillId="0" borderId="8" xfId="26" applyNumberFormat="1" applyFont="1" applyBorder="1" applyAlignment="1">
      <alignment horizontal="right" vertical="center" wrapText="1"/>
      <protection/>
    </xf>
    <xf numFmtId="0" fontId="2" fillId="0" borderId="2" xfId="26" applyFont="1" applyBorder="1" applyAlignment="1">
      <alignment horizontal="right" vertical="center" wrapText="1"/>
      <protection/>
    </xf>
    <xf numFmtId="3" fontId="5" fillId="0" borderId="17" xfId="26" applyNumberFormat="1" applyFont="1" applyBorder="1" applyAlignment="1">
      <alignment horizontal="right" vertical="center" wrapText="1"/>
      <protection/>
    </xf>
    <xf numFmtId="0" fontId="2" fillId="0" borderId="17" xfId="26" applyFont="1" applyBorder="1" applyAlignment="1">
      <alignment horizontal="right" vertical="center" wrapText="1"/>
      <protection/>
    </xf>
    <xf numFmtId="178" fontId="2" fillId="0" borderId="0" xfId="31" applyNumberFormat="1" applyFont="1">
      <alignment/>
      <protection/>
    </xf>
    <xf numFmtId="0" fontId="2" fillId="0" borderId="2" xfId="31" applyFont="1" applyBorder="1" applyAlignment="1">
      <alignment horizontal="center" vertical="center" wrapText="1"/>
      <protection/>
    </xf>
    <xf numFmtId="0" fontId="10" fillId="0" borderId="10" xfId="31" applyFont="1" applyBorder="1" applyAlignment="1">
      <alignment horizontal="right" vertical="top"/>
      <protection/>
    </xf>
    <xf numFmtId="0" fontId="10" fillId="0" borderId="62" xfId="31" applyFont="1" applyBorder="1" applyAlignment="1">
      <alignment horizontal="right" vertical="top"/>
      <protection/>
    </xf>
    <xf numFmtId="0" fontId="10" fillId="0" borderId="21" xfId="31" applyFont="1" applyBorder="1" applyAlignment="1">
      <alignment horizontal="right" vertical="top"/>
      <protection/>
    </xf>
    <xf numFmtId="0" fontId="10" fillId="0" borderId="33" xfId="31" applyFont="1" applyBorder="1" applyAlignment="1">
      <alignment horizontal="right" vertical="top"/>
      <protection/>
    </xf>
    <xf numFmtId="38" fontId="2" fillId="0" borderId="63" xfId="19" applyFont="1" applyBorder="1" applyAlignment="1">
      <alignment horizontal="right" vertical="center"/>
    </xf>
    <xf numFmtId="38" fontId="2" fillId="0" borderId="34" xfId="19" applyFont="1" applyBorder="1" applyAlignment="1">
      <alignment horizontal="right" vertical="center"/>
    </xf>
    <xf numFmtId="38" fontId="2" fillId="0" borderId="39" xfId="19" applyFont="1" applyBorder="1" applyAlignment="1">
      <alignment horizontal="right" vertical="center"/>
    </xf>
    <xf numFmtId="181" fontId="2" fillId="0" borderId="63" xfId="19" applyNumberFormat="1" applyFont="1" applyBorder="1" applyAlignment="1">
      <alignment horizontal="right" vertical="center"/>
    </xf>
    <xf numFmtId="181" fontId="2" fillId="0" borderId="34" xfId="19" applyNumberFormat="1" applyFont="1" applyBorder="1" applyAlignment="1">
      <alignment horizontal="right" vertical="center"/>
    </xf>
    <xf numFmtId="181" fontId="2" fillId="0" borderId="39" xfId="19" applyNumberFormat="1" applyFont="1" applyBorder="1" applyAlignment="1">
      <alignment horizontal="right" vertical="center"/>
    </xf>
    <xf numFmtId="38" fontId="5" fillId="0" borderId="63" xfId="19" applyFont="1" applyFill="1" applyBorder="1" applyAlignment="1" quotePrefix="1">
      <alignment horizontal="right" vertical="center"/>
    </xf>
    <xf numFmtId="38" fontId="5" fillId="0" borderId="34" xfId="19" applyFont="1" applyFill="1" applyBorder="1" applyAlignment="1" quotePrefix="1">
      <alignment horizontal="right" vertical="center"/>
    </xf>
    <xf numFmtId="38" fontId="5" fillId="0" borderId="39" xfId="19" applyFont="1" applyFill="1" applyBorder="1" applyAlignment="1" quotePrefix="1">
      <alignment horizontal="right" vertical="center"/>
    </xf>
    <xf numFmtId="38" fontId="5" fillId="0" borderId="12" xfId="19" applyFont="1" applyFill="1" applyBorder="1" applyAlignment="1" quotePrefix="1">
      <alignment horizontal="right" vertical="center"/>
    </xf>
    <xf numFmtId="191" fontId="2" fillId="0" borderId="63" xfId="31" applyNumberFormat="1" applyFont="1" applyBorder="1" applyAlignment="1">
      <alignment horizontal="right" vertical="center"/>
      <protection/>
    </xf>
    <xf numFmtId="191" fontId="2" fillId="0" borderId="34" xfId="31" applyNumberFormat="1" applyFont="1" applyBorder="1" applyAlignment="1">
      <alignment horizontal="right" vertical="center"/>
      <protection/>
    </xf>
    <xf numFmtId="38" fontId="5" fillId="0" borderId="16" xfId="19" applyFont="1" applyFill="1" applyBorder="1" applyAlignment="1" quotePrefix="1">
      <alignment horizontal="right" vertical="center"/>
    </xf>
    <xf numFmtId="38" fontId="5" fillId="0" borderId="64" xfId="19" applyFont="1" applyFill="1" applyBorder="1" applyAlignment="1" quotePrefix="1">
      <alignment horizontal="right" vertical="center"/>
    </xf>
    <xf numFmtId="38" fontId="5" fillId="0" borderId="65" xfId="19" applyFont="1" applyFill="1" applyBorder="1" applyAlignment="1" quotePrefix="1">
      <alignment horizontal="right" vertical="center"/>
    </xf>
    <xf numFmtId="38" fontId="5" fillId="0" borderId="66" xfId="19" applyFont="1" applyFill="1" applyBorder="1" applyAlignment="1" quotePrefix="1">
      <alignment horizontal="right" vertical="center"/>
    </xf>
    <xf numFmtId="38" fontId="5" fillId="0" borderId="17" xfId="19" applyFont="1" applyFill="1" applyBorder="1" applyAlignment="1" quotePrefix="1">
      <alignment horizontal="right" vertical="center"/>
    </xf>
    <xf numFmtId="191" fontId="2" fillId="0" borderId="64" xfId="31" applyNumberFormat="1" applyFont="1" applyBorder="1" applyAlignment="1">
      <alignment horizontal="right" vertical="center"/>
      <protection/>
    </xf>
    <xf numFmtId="191" fontId="2" fillId="0" borderId="65" xfId="31" applyNumberFormat="1" applyFont="1" applyBorder="1" applyAlignment="1">
      <alignment horizontal="right" vertical="center"/>
      <protection/>
    </xf>
    <xf numFmtId="0" fontId="2" fillId="0" borderId="0" xfId="31" applyFont="1" applyAlignment="1">
      <alignment vertical="center"/>
      <protection/>
    </xf>
    <xf numFmtId="181" fontId="5" fillId="0" borderId="39" xfId="19" applyNumberFormat="1" applyFont="1" applyFill="1" applyBorder="1" applyAlignment="1" quotePrefix="1">
      <alignment horizontal="right" vertical="center"/>
    </xf>
    <xf numFmtId="191" fontId="2" fillId="0" borderId="66" xfId="31" applyNumberFormat="1" applyFont="1" applyBorder="1" applyAlignment="1">
      <alignment horizontal="right" vertical="center"/>
      <protection/>
    </xf>
    <xf numFmtId="0" fontId="2" fillId="0" borderId="16" xfId="31" applyFont="1" applyBorder="1" applyAlignment="1">
      <alignment horizontal="center" vertical="center"/>
      <protection/>
    </xf>
    <xf numFmtId="0" fontId="2" fillId="0" borderId="11" xfId="31" applyFont="1" applyBorder="1" applyAlignment="1">
      <alignment horizontal="center" vertical="center"/>
      <protection/>
    </xf>
    <xf numFmtId="38" fontId="2" fillId="0" borderId="17" xfId="19" applyFont="1" applyBorder="1" applyAlignment="1">
      <alignment horizontal="center" vertical="center"/>
    </xf>
    <xf numFmtId="0" fontId="2" fillId="0" borderId="9" xfId="31" applyFont="1" applyBorder="1" applyAlignment="1">
      <alignment horizontal="center" vertical="center"/>
      <protection/>
    </xf>
    <xf numFmtId="0" fontId="2" fillId="0" borderId="17" xfId="31" applyFont="1" applyBorder="1" applyAlignment="1">
      <alignment horizontal="center" vertical="center" wrapText="1"/>
      <protection/>
    </xf>
    <xf numFmtId="3" fontId="5" fillId="0" borderId="12" xfId="26" applyNumberFormat="1" applyFont="1" applyFill="1" applyBorder="1" applyAlignment="1">
      <alignment horizontal="right" vertical="center" wrapText="1"/>
      <protection/>
    </xf>
    <xf numFmtId="3" fontId="5" fillId="0" borderId="2" xfId="26" applyNumberFormat="1" applyFont="1" applyFill="1" applyBorder="1" applyAlignment="1">
      <alignment horizontal="right" vertical="center" wrapText="1"/>
      <protection/>
    </xf>
    <xf numFmtId="3" fontId="5" fillId="0" borderId="44" xfId="26" applyNumberFormat="1" applyFont="1" applyFill="1" applyBorder="1" applyAlignment="1">
      <alignment horizontal="right" vertical="center" wrapText="1"/>
      <protection/>
    </xf>
    <xf numFmtId="3" fontId="5" fillId="0" borderId="6" xfId="26" applyNumberFormat="1" applyFont="1" applyFill="1" applyBorder="1" applyAlignment="1">
      <alignment horizontal="right" vertical="center" wrapText="1"/>
      <protection/>
    </xf>
    <xf numFmtId="0" fontId="5" fillId="0" borderId="6" xfId="26" applyFont="1" applyFill="1" applyBorder="1" applyAlignment="1">
      <alignment horizontal="right" vertical="center" wrapText="1"/>
      <protection/>
    </xf>
    <xf numFmtId="3" fontId="5" fillId="0" borderId="8" xfId="26" applyNumberFormat="1" applyFont="1" applyFill="1" applyBorder="1" applyAlignment="1">
      <alignment horizontal="right" vertical="center" wrapText="1"/>
      <protection/>
    </xf>
    <xf numFmtId="0" fontId="5" fillId="0" borderId="44" xfId="26" applyFont="1" applyFill="1" applyBorder="1" applyAlignment="1">
      <alignment horizontal="right" vertical="center" wrapText="1"/>
      <protection/>
    </xf>
    <xf numFmtId="0" fontId="2" fillId="0" borderId="6" xfId="26" applyFont="1" applyFill="1" applyBorder="1" applyAlignment="1">
      <alignment horizontal="right" vertical="center" wrapText="1"/>
      <protection/>
    </xf>
    <xf numFmtId="0" fontId="2" fillId="0" borderId="8" xfId="26" applyFont="1" applyFill="1" applyBorder="1" applyAlignment="1">
      <alignment horizontal="right" vertical="center" wrapText="1"/>
      <protection/>
    </xf>
    <xf numFmtId="0" fontId="2" fillId="0" borderId="2" xfId="26" applyFont="1" applyFill="1" applyBorder="1" applyAlignment="1">
      <alignment horizontal="right" vertical="center" wrapText="1"/>
      <protection/>
    </xf>
    <xf numFmtId="3" fontId="5" fillId="0" borderId="17" xfId="26" applyNumberFormat="1" applyFont="1" applyFill="1" applyBorder="1" applyAlignment="1">
      <alignment horizontal="right" vertical="center" wrapText="1"/>
      <protection/>
    </xf>
    <xf numFmtId="0" fontId="2" fillId="0" borderId="13" xfId="31" applyFont="1" applyBorder="1" applyAlignment="1">
      <alignment horizontal="center" vertical="center" wrapText="1"/>
      <protection/>
    </xf>
    <xf numFmtId="0" fontId="14" fillId="0" borderId="12" xfId="31" applyFont="1" applyBorder="1" applyAlignment="1">
      <alignment horizontal="right" vertical="center"/>
      <protection/>
    </xf>
    <xf numFmtId="0" fontId="14" fillId="0" borderId="10" xfId="31" applyFont="1" applyBorder="1" applyAlignment="1">
      <alignment horizontal="right"/>
      <protection/>
    </xf>
    <xf numFmtId="0" fontId="14" fillId="0" borderId="9" xfId="31" applyFont="1" applyBorder="1" applyAlignment="1">
      <alignment horizontal="right" vertical="center"/>
      <protection/>
    </xf>
    <xf numFmtId="0" fontId="14" fillId="0" borderId="20" xfId="31" applyFont="1" applyBorder="1" applyAlignment="1">
      <alignment horizontal="right"/>
      <protection/>
    </xf>
    <xf numFmtId="189" fontId="2" fillId="0" borderId="12" xfId="31" applyNumberFormat="1" applyFont="1" applyBorder="1" applyAlignment="1">
      <alignment horizontal="right" vertical="center" indent="1"/>
      <protection/>
    </xf>
    <xf numFmtId="202" fontId="2" fillId="0" borderId="11" xfId="31" applyNumberFormat="1" applyFont="1" applyBorder="1">
      <alignment/>
      <protection/>
    </xf>
    <xf numFmtId="3" fontId="2" fillId="0" borderId="12" xfId="31" applyNumberFormat="1" applyFont="1" applyBorder="1" applyAlignment="1">
      <alignment horizontal="right" wrapText="1" indent="1"/>
      <protection/>
    </xf>
    <xf numFmtId="202" fontId="2" fillId="0" borderId="15" xfId="31" applyNumberFormat="1" applyFont="1" applyBorder="1">
      <alignment/>
      <protection/>
    </xf>
    <xf numFmtId="189" fontId="2" fillId="0" borderId="17" xfId="31" applyNumberFormat="1" applyFont="1" applyBorder="1" applyAlignment="1">
      <alignment horizontal="right" vertical="center" indent="1"/>
      <protection/>
    </xf>
    <xf numFmtId="202" fontId="2" fillId="0" borderId="16" xfId="31" applyNumberFormat="1" applyFont="1" applyBorder="1">
      <alignment/>
      <protection/>
    </xf>
    <xf numFmtId="3" fontId="2" fillId="0" borderId="17" xfId="31" applyNumberFormat="1" applyFont="1" applyBorder="1" applyAlignment="1">
      <alignment horizontal="right" wrapText="1" indent="1"/>
      <protection/>
    </xf>
    <xf numFmtId="202" fontId="2" fillId="0" borderId="18" xfId="31" applyNumberFormat="1" applyFont="1" applyBorder="1">
      <alignment/>
      <protection/>
    </xf>
    <xf numFmtId="3" fontId="2" fillId="0" borderId="0" xfId="31" applyNumberFormat="1" applyFont="1" applyBorder="1" applyAlignment="1">
      <alignment horizontal="right" wrapText="1"/>
      <protection/>
    </xf>
    <xf numFmtId="0" fontId="2" fillId="0" borderId="0" xfId="31" applyFont="1" applyBorder="1" applyAlignment="1">
      <alignment horizontal="right" wrapText="1"/>
      <protection/>
    </xf>
    <xf numFmtId="3" fontId="5" fillId="0" borderId="0" xfId="31" applyNumberFormat="1" applyFont="1" applyBorder="1" applyAlignment="1">
      <alignment horizontal="right" wrapText="1"/>
      <protection/>
    </xf>
    <xf numFmtId="0" fontId="3" fillId="0" borderId="0" xfId="31" applyFont="1" applyBorder="1" applyAlignment="1">
      <alignment vertical="center"/>
      <protection/>
    </xf>
    <xf numFmtId="0" fontId="9" fillId="0" borderId="0" xfId="31" applyFont="1" applyBorder="1" applyAlignment="1">
      <alignment vertical="center"/>
      <protection/>
    </xf>
    <xf numFmtId="201" fontId="9" fillId="0" borderId="0" xfId="31" applyNumberFormat="1" applyFont="1">
      <alignment/>
      <protection/>
    </xf>
    <xf numFmtId="0" fontId="10" fillId="0" borderId="9" xfId="31" applyFont="1" applyBorder="1" applyAlignment="1">
      <alignment horizontal="center" vertical="center"/>
      <protection/>
    </xf>
    <xf numFmtId="0" fontId="10" fillId="0" borderId="20" xfId="31" applyFont="1" applyBorder="1" applyAlignment="1">
      <alignment horizontal="center" vertical="center"/>
      <protection/>
    </xf>
    <xf numFmtId="201" fontId="10" fillId="0" borderId="9" xfId="31" applyNumberFormat="1" applyFont="1" applyBorder="1" applyAlignment="1">
      <alignment horizontal="right" vertical="center"/>
      <protection/>
    </xf>
    <xf numFmtId="0" fontId="9" fillId="0" borderId="12" xfId="31" applyFont="1" applyBorder="1">
      <alignment/>
      <protection/>
    </xf>
    <xf numFmtId="0" fontId="2" fillId="0" borderId="15" xfId="31" applyFont="1" applyBorder="1" applyAlignment="1">
      <alignment horizontal="center" vertical="center"/>
      <protection/>
    </xf>
    <xf numFmtId="38" fontId="2" fillId="0" borderId="12" xfId="19" applyFont="1" applyBorder="1" applyAlignment="1">
      <alignment horizontal="center" vertical="center"/>
    </xf>
    <xf numFmtId="38" fontId="2" fillId="0" borderId="12" xfId="19" applyFont="1" applyBorder="1" applyAlignment="1">
      <alignment vertical="center"/>
    </xf>
    <xf numFmtId="191" fontId="2" fillId="0" borderId="12" xfId="31" applyNumberFormat="1" applyFont="1" applyBorder="1" applyAlignment="1">
      <alignment vertical="center"/>
      <protection/>
    </xf>
    <xf numFmtId="0" fontId="2" fillId="0" borderId="12" xfId="31" applyFont="1" applyBorder="1" applyAlignment="1">
      <alignment horizontal="right" vertical="center"/>
      <protection/>
    </xf>
    <xf numFmtId="0" fontId="2" fillId="0" borderId="17" xfId="31" applyFont="1" applyBorder="1" applyAlignment="1">
      <alignment horizontal="right" vertical="center"/>
      <protection/>
    </xf>
    <xf numFmtId="0" fontId="9" fillId="0" borderId="9" xfId="31" applyFont="1" applyBorder="1" applyAlignment="1">
      <alignment horizontal="right"/>
      <protection/>
    </xf>
    <xf numFmtId="0" fontId="2" fillId="0" borderId="20" xfId="31" applyFont="1" applyBorder="1" applyAlignment="1">
      <alignment horizontal="center" vertical="center"/>
      <protection/>
    </xf>
    <xf numFmtId="38" fontId="2" fillId="0" borderId="9" xfId="19" applyFont="1" applyBorder="1" applyAlignment="1">
      <alignment horizontal="center" vertical="center"/>
    </xf>
    <xf numFmtId="38" fontId="2" fillId="0" borderId="9" xfId="19" applyFont="1" applyBorder="1" applyAlignment="1">
      <alignment vertical="center"/>
    </xf>
    <xf numFmtId="191" fontId="2" fillId="0" borderId="9" xfId="31" applyNumberFormat="1" applyFont="1" applyBorder="1" applyAlignment="1">
      <alignment vertical="center"/>
      <protection/>
    </xf>
    <xf numFmtId="0" fontId="2" fillId="0" borderId="18" xfId="31" applyFont="1" applyBorder="1" applyAlignment="1">
      <alignment horizontal="center" vertical="center"/>
      <protection/>
    </xf>
    <xf numFmtId="191" fontId="2" fillId="0" borderId="17" xfId="31" applyNumberFormat="1" applyFont="1" applyBorder="1" applyAlignment="1">
      <alignment vertical="center"/>
      <protection/>
    </xf>
    <xf numFmtId="49" fontId="9" fillId="0" borderId="0" xfId="31" applyNumberFormat="1" applyFont="1">
      <alignment/>
      <protection/>
    </xf>
    <xf numFmtId="38" fontId="9" fillId="0" borderId="0" xfId="19" applyFont="1" applyAlignment="1">
      <alignment/>
    </xf>
    <xf numFmtId="38" fontId="9" fillId="0" borderId="0" xfId="19" applyFont="1" applyBorder="1" applyAlignment="1">
      <alignment horizontal="center" vertical="center"/>
    </xf>
    <xf numFmtId="0" fontId="2" fillId="0" borderId="2" xfId="25" applyFont="1" applyBorder="1" applyAlignment="1">
      <alignment horizontal="center" vertical="center"/>
      <protection/>
    </xf>
    <xf numFmtId="0" fontId="10" fillId="0" borderId="11" xfId="31" applyFont="1" applyBorder="1" applyAlignment="1">
      <alignment horizontal="right" vertical="center"/>
      <protection/>
    </xf>
    <xf numFmtId="0" fontId="10" fillId="0" borderId="9" xfId="25" applyFont="1" applyBorder="1" applyAlignment="1">
      <alignment horizontal="right" vertical="center"/>
      <protection/>
    </xf>
    <xf numFmtId="181" fontId="2" fillId="0" borderId="12" xfId="19" applyNumberFormat="1" applyFont="1" applyBorder="1" applyAlignment="1">
      <alignment vertical="center"/>
    </xf>
    <xf numFmtId="181" fontId="2" fillId="0" borderId="17" xfId="19" applyNumberFormat="1" applyFont="1" applyBorder="1" applyAlignment="1">
      <alignment vertical="center"/>
    </xf>
    <xf numFmtId="0" fontId="2" fillId="0" borderId="13" xfId="31" applyFont="1" applyBorder="1" applyAlignment="1">
      <alignment horizontal="center" vertical="center"/>
      <protection/>
    </xf>
    <xf numFmtId="204" fontId="18" fillId="0" borderId="0" xfId="30" applyNumberFormat="1">
      <alignment/>
      <protection/>
    </xf>
    <xf numFmtId="0" fontId="2" fillId="0" borderId="32" xfId="31" applyFont="1" applyBorder="1" applyAlignment="1">
      <alignment horizontal="center" vertical="center"/>
      <protection/>
    </xf>
    <xf numFmtId="0" fontId="2" fillId="0" borderId="42" xfId="31" applyFont="1" applyBorder="1" applyAlignment="1">
      <alignment horizontal="center" vertical="center"/>
      <protection/>
    </xf>
    <xf numFmtId="0" fontId="2" fillId="0" borderId="33" xfId="31" applyFont="1" applyBorder="1" applyAlignment="1">
      <alignment horizontal="right" vertical="center"/>
      <protection/>
    </xf>
    <xf numFmtId="0" fontId="2" fillId="0" borderId="62" xfId="31" applyFont="1" applyBorder="1" applyAlignment="1">
      <alignment horizontal="right" vertical="center"/>
      <protection/>
    </xf>
    <xf numFmtId="49" fontId="2" fillId="0" borderId="63" xfId="31" applyNumberFormat="1" applyFont="1" applyFill="1" applyBorder="1" applyAlignment="1">
      <alignment horizontal="center" vertical="center"/>
      <protection/>
    </xf>
    <xf numFmtId="178" fontId="2" fillId="0" borderId="39" xfId="31" applyNumberFormat="1" applyFont="1" applyBorder="1" applyAlignment="1">
      <alignment horizontal="center" vertical="center"/>
      <protection/>
    </xf>
    <xf numFmtId="49" fontId="2" fillId="0" borderId="64" xfId="31" applyNumberFormat="1" applyFont="1" applyFill="1" applyBorder="1" applyAlignment="1">
      <alignment horizontal="center" vertical="center"/>
      <protection/>
    </xf>
    <xf numFmtId="49" fontId="2" fillId="0" borderId="0" xfId="31" applyNumberFormat="1" applyFont="1" applyFill="1" applyBorder="1" applyAlignment="1">
      <alignment horizontal="distributed"/>
      <protection/>
    </xf>
    <xf numFmtId="178" fontId="2" fillId="0" borderId="0" xfId="31" applyNumberFormat="1" applyFont="1" applyBorder="1" applyAlignment="1">
      <alignment horizontal="center"/>
      <protection/>
    </xf>
    <xf numFmtId="178" fontId="2" fillId="0" borderId="66" xfId="31" applyNumberFormat="1" applyFont="1" applyBorder="1" applyAlignment="1">
      <alignment horizontal="center" vertical="center"/>
      <protection/>
    </xf>
    <xf numFmtId="192" fontId="19" fillId="0" borderId="68" xfId="29" applyNumberFormat="1" applyFont="1" applyBorder="1" applyAlignment="1">
      <alignment horizontal="left" vertical="center" wrapText="1"/>
      <protection/>
    </xf>
    <xf numFmtId="192" fontId="19" fillId="0" borderId="69" xfId="29" applyNumberFormat="1" applyFont="1" applyBorder="1" applyAlignment="1">
      <alignment horizontal="left" vertical="center" wrapText="1"/>
      <protection/>
    </xf>
    <xf numFmtId="192" fontId="19" fillId="0" borderId="0" xfId="29" applyNumberFormat="1" applyFont="1" applyAlignment="1">
      <alignment vertical="center"/>
      <protection/>
    </xf>
    <xf numFmtId="192" fontId="9" fillId="0" borderId="0" xfId="29" applyNumberFormat="1" applyFont="1" applyAlignment="1">
      <alignment vertical="center"/>
      <protection/>
    </xf>
    <xf numFmtId="193" fontId="19" fillId="0" borderId="0" xfId="29" applyNumberFormat="1" applyFont="1" applyAlignment="1">
      <alignment vertical="center"/>
      <protection/>
    </xf>
    <xf numFmtId="185" fontId="19" fillId="0" borderId="0" xfId="29" applyNumberFormat="1" applyFont="1" applyAlignment="1">
      <alignment vertical="center"/>
      <protection/>
    </xf>
    <xf numFmtId="192" fontId="19" fillId="0" borderId="70" xfId="29" applyNumberFormat="1" applyFont="1" applyBorder="1" applyAlignment="1">
      <alignment horizontal="center" vertical="center"/>
      <protection/>
    </xf>
    <xf numFmtId="192" fontId="20" fillId="0" borderId="71" xfId="29" applyNumberFormat="1" applyFont="1" applyBorder="1" applyAlignment="1">
      <alignment horizontal="right" vertical="center"/>
      <protection/>
    </xf>
    <xf numFmtId="192" fontId="20" fillId="0" borderId="72" xfId="29" applyNumberFormat="1" applyFont="1" applyBorder="1" applyAlignment="1">
      <alignment horizontal="right" vertical="center"/>
      <protection/>
    </xf>
    <xf numFmtId="193" fontId="20" fillId="0" borderId="72" xfId="29" applyNumberFormat="1" applyFont="1" applyBorder="1" applyAlignment="1">
      <alignment horizontal="right" vertical="center" wrapText="1"/>
      <protection/>
    </xf>
    <xf numFmtId="192" fontId="19" fillId="0" borderId="0" xfId="29" applyNumberFormat="1" applyFont="1" applyBorder="1" applyAlignment="1">
      <alignment horizontal="distributed" vertical="center"/>
      <protection/>
    </xf>
    <xf numFmtId="192" fontId="19" fillId="0" borderId="73" xfId="29" applyNumberFormat="1" applyFont="1" applyBorder="1" applyAlignment="1">
      <alignment horizontal="distributed" vertical="center"/>
      <protection/>
    </xf>
    <xf numFmtId="38" fontId="19" fillId="0" borderId="74" xfId="19" applyFont="1" applyBorder="1" applyAlignment="1">
      <alignment vertical="center"/>
    </xf>
    <xf numFmtId="38" fontId="19" fillId="0" borderId="75" xfId="19" applyFont="1" applyBorder="1" applyAlignment="1">
      <alignment vertical="center"/>
    </xf>
    <xf numFmtId="40" fontId="19" fillId="0" borderId="76" xfId="19" applyNumberFormat="1" applyFont="1" applyBorder="1" applyAlignment="1">
      <alignment vertical="center"/>
    </xf>
    <xf numFmtId="181" fontId="19" fillId="0" borderId="76" xfId="19" applyNumberFormat="1" applyFont="1" applyBorder="1" applyAlignment="1">
      <alignment vertical="center"/>
    </xf>
    <xf numFmtId="192" fontId="19" fillId="0" borderId="77" xfId="29" applyNumberFormat="1" applyFont="1" applyBorder="1" applyAlignment="1">
      <alignment horizontal="distributed" vertical="center"/>
      <protection/>
    </xf>
    <xf numFmtId="192" fontId="19" fillId="0" borderId="78" xfId="29" applyNumberFormat="1" applyFont="1" applyBorder="1" applyAlignment="1">
      <alignment horizontal="distributed" vertical="center"/>
      <protection/>
    </xf>
    <xf numFmtId="38" fontId="19" fillId="0" borderId="79" xfId="19" applyFont="1" applyBorder="1" applyAlignment="1">
      <alignment vertical="center"/>
    </xf>
    <xf numFmtId="38" fontId="19" fillId="0" borderId="80" xfId="19" applyFont="1" applyBorder="1" applyAlignment="1">
      <alignment vertical="center"/>
    </xf>
    <xf numFmtId="181" fontId="19" fillId="0" borderId="81" xfId="19" applyNumberFormat="1" applyFont="1" applyBorder="1" applyAlignment="1">
      <alignment vertical="center"/>
    </xf>
    <xf numFmtId="192" fontId="19" fillId="0" borderId="82" xfId="29" applyNumberFormat="1" applyFont="1" applyBorder="1" applyAlignment="1">
      <alignment horizontal="distributed" vertical="center"/>
      <protection/>
    </xf>
    <xf numFmtId="192" fontId="19" fillId="0" borderId="83" xfId="29" applyNumberFormat="1" applyFont="1" applyBorder="1" applyAlignment="1">
      <alignment horizontal="distributed" vertical="center"/>
      <protection/>
    </xf>
    <xf numFmtId="38" fontId="19" fillId="0" borderId="84" xfId="19" applyFont="1" applyBorder="1" applyAlignment="1">
      <alignment vertical="center"/>
    </xf>
    <xf numFmtId="38" fontId="19" fillId="0" borderId="85" xfId="19" applyFont="1" applyBorder="1" applyAlignment="1">
      <alignment vertical="center"/>
    </xf>
    <xf numFmtId="181" fontId="19" fillId="0" borderId="86" xfId="19" applyNumberFormat="1" applyFont="1" applyBorder="1" applyAlignment="1">
      <alignment vertical="center"/>
    </xf>
    <xf numFmtId="38" fontId="21" fillId="0" borderId="74" xfId="19" applyFont="1" applyFill="1" applyBorder="1" applyAlignment="1">
      <alignment horizontal="right" vertical="center"/>
    </xf>
    <xf numFmtId="38" fontId="21" fillId="0" borderId="75" xfId="19" applyFont="1" applyFill="1" applyBorder="1" applyAlignment="1">
      <alignment horizontal="right" vertical="center"/>
    </xf>
    <xf numFmtId="192" fontId="19" fillId="0" borderId="1" xfId="29" applyNumberFormat="1" applyFont="1" applyBorder="1" applyAlignment="1">
      <alignment horizontal="distributed" vertical="center"/>
      <protection/>
    </xf>
    <xf numFmtId="192" fontId="19" fillId="0" borderId="87" xfId="29" applyNumberFormat="1" applyFont="1" applyBorder="1" applyAlignment="1">
      <alignment horizontal="distributed" vertical="center"/>
      <protection/>
    </xf>
    <xf numFmtId="192" fontId="19" fillId="0" borderId="0" xfId="29" applyNumberFormat="1" applyFont="1" applyFill="1" applyAlignment="1">
      <alignment vertical="center"/>
      <protection/>
    </xf>
    <xf numFmtId="192" fontId="20" fillId="0" borderId="72" xfId="29" applyNumberFormat="1" applyFont="1" applyFill="1" applyBorder="1" applyAlignment="1">
      <alignment horizontal="right" vertical="center"/>
      <protection/>
    </xf>
    <xf numFmtId="38" fontId="19" fillId="0" borderId="75" xfId="19" applyFont="1" applyFill="1" applyBorder="1" applyAlignment="1">
      <alignment vertical="center"/>
    </xf>
    <xf numFmtId="38" fontId="19" fillId="0" borderId="80" xfId="19" applyFont="1" applyFill="1" applyBorder="1" applyAlignment="1">
      <alignment vertical="center"/>
    </xf>
    <xf numFmtId="38" fontId="19" fillId="0" borderId="85" xfId="19" applyFont="1" applyFill="1" applyBorder="1" applyAlignment="1">
      <alignment vertical="center"/>
    </xf>
    <xf numFmtId="192" fontId="19" fillId="0" borderId="88" xfId="29" applyNumberFormat="1" applyFont="1" applyFill="1" applyBorder="1" applyAlignment="1">
      <alignment horizontal="right" vertical="center"/>
      <protection/>
    </xf>
    <xf numFmtId="181" fontId="19" fillId="0" borderId="75" xfId="19" applyNumberFormat="1" applyFont="1" applyBorder="1" applyAlignment="1">
      <alignment vertical="center"/>
    </xf>
    <xf numFmtId="181" fontId="19" fillId="0" borderId="80" xfId="19" applyNumberFormat="1" applyFont="1" applyBorder="1" applyAlignment="1">
      <alignment vertical="center"/>
    </xf>
    <xf numFmtId="181" fontId="19" fillId="0" borderId="85" xfId="19" applyNumberFormat="1" applyFont="1" applyBorder="1" applyAlignment="1">
      <alignment vertical="center"/>
    </xf>
    <xf numFmtId="181" fontId="19" fillId="0" borderId="89" xfId="19" applyNumberFormat="1" applyFont="1" applyBorder="1" applyAlignment="1">
      <alignment vertical="center"/>
    </xf>
    <xf numFmtId="40" fontId="19" fillId="0" borderId="75" xfId="19" applyNumberFormat="1" applyFont="1" applyBorder="1" applyAlignment="1">
      <alignment vertical="center"/>
    </xf>
    <xf numFmtId="38" fontId="19" fillId="0" borderId="81" xfId="19" applyFont="1" applyBorder="1" applyAlignment="1">
      <alignment vertical="center"/>
    </xf>
    <xf numFmtId="38" fontId="19" fillId="0" borderId="76" xfId="19" applyFont="1" applyBorder="1" applyAlignment="1">
      <alignment vertical="center"/>
    </xf>
    <xf numFmtId="38" fontId="19" fillId="0" borderId="86" xfId="19" applyFont="1" applyBorder="1" applyAlignment="1">
      <alignment vertical="center"/>
    </xf>
    <xf numFmtId="181" fontId="19" fillId="0" borderId="90" xfId="19" applyNumberFormat="1" applyFont="1" applyBorder="1" applyAlignment="1">
      <alignment vertical="center"/>
    </xf>
    <xf numFmtId="181" fontId="19" fillId="0" borderId="91" xfId="19" applyNumberFormat="1" applyFont="1" applyBorder="1" applyAlignment="1">
      <alignment vertical="center"/>
    </xf>
    <xf numFmtId="181" fontId="19" fillId="0" borderId="92" xfId="19" applyNumberFormat="1" applyFont="1" applyBorder="1" applyAlignment="1">
      <alignment vertical="center"/>
    </xf>
    <xf numFmtId="40" fontId="19" fillId="0" borderId="80" xfId="19" applyNumberFormat="1" applyFont="1" applyBorder="1" applyAlignment="1">
      <alignment vertical="center"/>
    </xf>
    <xf numFmtId="40" fontId="19" fillId="0" borderId="85" xfId="19" applyNumberFormat="1" applyFont="1" applyBorder="1" applyAlignment="1">
      <alignment vertical="center"/>
    </xf>
    <xf numFmtId="40" fontId="19" fillId="0" borderId="88" xfId="19" applyNumberFormat="1" applyFont="1" applyBorder="1" applyAlignment="1">
      <alignment vertical="center"/>
    </xf>
    <xf numFmtId="181" fontId="19" fillId="0" borderId="88" xfId="19" applyNumberFormat="1" applyFont="1" applyBorder="1" applyAlignment="1">
      <alignment vertical="center"/>
    </xf>
    <xf numFmtId="0" fontId="3" fillId="0" borderId="0" xfId="34" applyFont="1" applyAlignment="1">
      <alignment vertical="center"/>
      <protection/>
    </xf>
    <xf numFmtId="192" fontId="19" fillId="0" borderId="0" xfId="29" applyNumberFormat="1" applyFont="1" applyBorder="1" applyAlignment="1">
      <alignment vertical="center"/>
      <protection/>
    </xf>
    <xf numFmtId="192" fontId="19" fillId="0" borderId="93" xfId="29" applyNumberFormat="1" applyFont="1" applyBorder="1" applyAlignment="1">
      <alignment horizontal="left" vertical="center" wrapText="1"/>
      <protection/>
    </xf>
    <xf numFmtId="192" fontId="20" fillId="0" borderId="94" xfId="29" applyNumberFormat="1" applyFont="1" applyBorder="1" applyAlignment="1">
      <alignment horizontal="right" vertical="center"/>
      <protection/>
    </xf>
    <xf numFmtId="192" fontId="19" fillId="0" borderId="95" xfId="29" applyNumberFormat="1" applyFont="1" applyBorder="1" applyAlignment="1">
      <alignment horizontal="center" vertical="center"/>
      <protection/>
    </xf>
    <xf numFmtId="192" fontId="19" fillId="0" borderId="0" xfId="29" applyNumberFormat="1" applyFont="1" applyBorder="1" applyAlignment="1">
      <alignment horizontal="center" vertical="center"/>
      <protection/>
    </xf>
    <xf numFmtId="38" fontId="19" fillId="0" borderId="96" xfId="19" applyFont="1" applyBorder="1" applyAlignment="1">
      <alignment vertical="center"/>
    </xf>
    <xf numFmtId="192" fontId="19" fillId="0" borderId="97" xfId="29" applyNumberFormat="1" applyFont="1" applyBorder="1" applyAlignment="1">
      <alignment horizontal="center" vertical="center"/>
      <protection/>
    </xf>
    <xf numFmtId="192" fontId="19" fillId="0" borderId="77" xfId="29" applyNumberFormat="1" applyFont="1" applyBorder="1" applyAlignment="1">
      <alignment horizontal="center" vertical="center"/>
      <protection/>
    </xf>
    <xf numFmtId="38" fontId="19" fillId="0" borderId="98" xfId="19" applyFont="1" applyBorder="1" applyAlignment="1">
      <alignment vertical="center"/>
    </xf>
    <xf numFmtId="192" fontId="19" fillId="0" borderId="93" xfId="29" applyNumberFormat="1" applyFont="1" applyBorder="1" applyAlignment="1">
      <alignment horizontal="center" vertical="center"/>
      <protection/>
    </xf>
    <xf numFmtId="192" fontId="19" fillId="0" borderId="69" xfId="29" applyNumberFormat="1" applyFont="1" applyBorder="1" applyAlignment="1">
      <alignment horizontal="distributed" vertical="center"/>
      <protection/>
    </xf>
    <xf numFmtId="38" fontId="19" fillId="0" borderId="71" xfId="19" applyFont="1" applyBorder="1" applyAlignment="1">
      <alignment vertical="center"/>
    </xf>
    <xf numFmtId="192" fontId="19" fillId="0" borderId="68" xfId="29" applyNumberFormat="1" applyFont="1" applyBorder="1" applyAlignment="1">
      <alignment horizontal="center" vertical="center"/>
      <protection/>
    </xf>
    <xf numFmtId="192" fontId="19" fillId="0" borderId="99" xfId="29" applyNumberFormat="1" applyFont="1" applyBorder="1" applyAlignment="1">
      <alignment horizontal="center" vertical="center"/>
      <protection/>
    </xf>
    <xf numFmtId="192" fontId="19" fillId="0" borderId="100" xfId="29" applyNumberFormat="1" applyFont="1" applyBorder="1" applyAlignment="1">
      <alignment horizontal="distributed" vertical="center"/>
      <protection/>
    </xf>
    <xf numFmtId="38" fontId="19" fillId="0" borderId="101" xfId="19" applyFont="1" applyBorder="1" applyAlignment="1">
      <alignment vertical="center"/>
    </xf>
    <xf numFmtId="38" fontId="19" fillId="0" borderId="102" xfId="19" applyFont="1" applyBorder="1" applyAlignment="1">
      <alignment vertical="center"/>
    </xf>
    <xf numFmtId="192" fontId="19" fillId="0" borderId="103" xfId="29" applyNumberFormat="1" applyFont="1" applyBorder="1" applyAlignment="1">
      <alignment horizontal="center" vertical="center"/>
      <protection/>
    </xf>
    <xf numFmtId="38" fontId="19" fillId="0" borderId="104" xfId="19" applyFont="1" applyBorder="1" applyAlignment="1">
      <alignment vertical="center"/>
    </xf>
    <xf numFmtId="192" fontId="19" fillId="0" borderId="105" xfId="29" applyNumberFormat="1" applyFont="1" applyBorder="1" applyAlignment="1">
      <alignment horizontal="center" vertical="center"/>
      <protection/>
    </xf>
    <xf numFmtId="192" fontId="19" fillId="0" borderId="82" xfId="29" applyNumberFormat="1" applyFont="1" applyBorder="1" applyAlignment="1">
      <alignment horizontal="center" vertical="center"/>
      <protection/>
    </xf>
    <xf numFmtId="38" fontId="19" fillId="0" borderId="106" xfId="19" applyFont="1" applyBorder="1" applyAlignment="1">
      <alignment vertical="center"/>
    </xf>
    <xf numFmtId="192" fontId="19" fillId="0" borderId="107" xfId="29" applyNumberFormat="1" applyFont="1" applyBorder="1" applyAlignment="1">
      <alignment horizontal="center" vertical="center"/>
      <protection/>
    </xf>
    <xf numFmtId="38" fontId="19" fillId="0" borderId="108" xfId="19" applyFont="1" applyBorder="1" applyAlignment="1">
      <alignment vertical="center"/>
    </xf>
    <xf numFmtId="38" fontId="19" fillId="0" borderId="88" xfId="19" applyFont="1" applyBorder="1" applyAlignment="1">
      <alignment vertical="center"/>
    </xf>
    <xf numFmtId="192" fontId="19" fillId="0" borderId="1" xfId="29" applyNumberFormat="1" applyFont="1" applyBorder="1" applyAlignment="1">
      <alignment horizontal="center" vertical="center"/>
      <protection/>
    </xf>
    <xf numFmtId="38" fontId="19" fillId="0" borderId="109" xfId="19" applyFont="1" applyBorder="1" applyAlignment="1">
      <alignment vertical="center"/>
    </xf>
    <xf numFmtId="38" fontId="19" fillId="0" borderId="0" xfId="19" applyFont="1" applyBorder="1" applyAlignment="1">
      <alignment vertical="center"/>
    </xf>
    <xf numFmtId="192" fontId="19" fillId="0" borderId="73" xfId="29" applyNumberFormat="1" applyFont="1" applyBorder="1" applyAlignment="1">
      <alignment horizontal="center" vertical="center"/>
      <protection/>
    </xf>
    <xf numFmtId="192" fontId="20" fillId="0" borderId="73" xfId="29" applyNumberFormat="1" applyFont="1" applyBorder="1" applyAlignment="1">
      <alignment horizontal="right" vertical="center"/>
      <protection/>
    </xf>
    <xf numFmtId="38" fontId="19" fillId="0" borderId="73" xfId="19" applyFont="1" applyBorder="1" applyAlignment="1">
      <alignment vertical="center"/>
    </xf>
    <xf numFmtId="38" fontId="21" fillId="0" borderId="73" xfId="19" applyFont="1" applyFill="1" applyBorder="1" applyAlignment="1">
      <alignment horizontal="right" vertical="center"/>
    </xf>
    <xf numFmtId="192" fontId="19" fillId="0" borderId="73" xfId="29" applyNumberFormat="1" applyFont="1" applyBorder="1" applyAlignment="1">
      <alignment horizontal="right" vertical="center"/>
      <protection/>
    </xf>
    <xf numFmtId="192" fontId="19" fillId="0" borderId="73" xfId="29" applyNumberFormat="1" applyFont="1" applyBorder="1" applyAlignment="1">
      <alignment vertical="center"/>
      <protection/>
    </xf>
    <xf numFmtId="192" fontId="19" fillId="0" borderId="110" xfId="29" applyNumberFormat="1" applyFont="1" applyBorder="1" applyAlignment="1">
      <alignment horizontal="center" vertical="center"/>
      <protection/>
    </xf>
    <xf numFmtId="192" fontId="19" fillId="0" borderId="111" xfId="29" applyNumberFormat="1" applyFont="1" applyBorder="1" applyAlignment="1">
      <alignment horizontal="center" vertical="center"/>
      <protection/>
    </xf>
    <xf numFmtId="192" fontId="19" fillId="0" borderId="112" xfId="29" applyNumberFormat="1" applyFont="1" applyBorder="1" applyAlignment="1">
      <alignment horizontal="center" vertical="center"/>
      <protection/>
    </xf>
    <xf numFmtId="38" fontId="19" fillId="0" borderId="72" xfId="19" applyFont="1" applyBorder="1" applyAlignment="1">
      <alignment vertical="center"/>
    </xf>
    <xf numFmtId="38" fontId="19" fillId="0" borderId="94" xfId="19" applyFont="1" applyBorder="1" applyAlignment="1">
      <alignment vertical="center"/>
    </xf>
    <xf numFmtId="38" fontId="3" fillId="0" borderId="0" xfId="19" applyFont="1" applyAlignment="1">
      <alignment horizontal="left" vertical="center"/>
    </xf>
    <xf numFmtId="38" fontId="9" fillId="0" borderId="0" xfId="19" applyFont="1" applyAlignment="1">
      <alignment vertical="center"/>
    </xf>
    <xf numFmtId="181" fontId="2" fillId="0" borderId="0" xfId="19" applyNumberFormat="1" applyFont="1" applyAlignment="1">
      <alignment vertical="center"/>
    </xf>
    <xf numFmtId="38" fontId="14" fillId="0" borderId="113" xfId="19" applyFont="1" applyBorder="1" applyAlignment="1">
      <alignment horizontal="center" vertical="center"/>
    </xf>
    <xf numFmtId="38" fontId="10" fillId="0" borderId="70" xfId="19" applyFont="1" applyBorder="1" applyAlignment="1">
      <alignment horizontal="center" vertical="center" wrapText="1"/>
    </xf>
    <xf numFmtId="38" fontId="10" fillId="0" borderId="70" xfId="19" applyFont="1" applyBorder="1" applyAlignment="1">
      <alignment horizontal="center" vertical="center"/>
    </xf>
    <xf numFmtId="192" fontId="20" fillId="0" borderId="93" xfId="29" applyNumberFormat="1" applyFont="1" applyBorder="1" applyAlignment="1">
      <alignment horizontal="right" vertical="center"/>
      <protection/>
    </xf>
    <xf numFmtId="192" fontId="20" fillId="0" borderId="68" xfId="29" applyNumberFormat="1" applyFont="1" applyBorder="1" applyAlignment="1">
      <alignment horizontal="right" vertical="center"/>
      <protection/>
    </xf>
    <xf numFmtId="193" fontId="20" fillId="0" borderId="114" xfId="29" applyNumberFormat="1" applyFont="1" applyBorder="1" applyAlignment="1">
      <alignment horizontal="right" vertical="center" wrapText="1"/>
      <protection/>
    </xf>
    <xf numFmtId="193" fontId="20" fillId="0" borderId="68" xfId="29" applyNumberFormat="1" applyFont="1" applyBorder="1" applyAlignment="1">
      <alignment horizontal="right" vertical="center" wrapText="1"/>
      <protection/>
    </xf>
    <xf numFmtId="193" fontId="20" fillId="0" borderId="115" xfId="29" applyNumberFormat="1" applyFont="1" applyBorder="1" applyAlignment="1">
      <alignment horizontal="right" vertical="center" wrapText="1"/>
      <protection/>
    </xf>
    <xf numFmtId="192" fontId="19" fillId="0" borderId="115" xfId="29" applyNumberFormat="1" applyFont="1" applyBorder="1" applyAlignment="1">
      <alignment vertical="center"/>
      <protection/>
    </xf>
    <xf numFmtId="38" fontId="14" fillId="0" borderId="82" xfId="19" applyFont="1" applyBorder="1" applyAlignment="1">
      <alignment horizontal="distributed" vertical="center"/>
    </xf>
    <xf numFmtId="38" fontId="14" fillId="0" borderId="83" xfId="19" applyFont="1" applyBorder="1" applyAlignment="1">
      <alignment horizontal="distributed" vertical="center"/>
    </xf>
    <xf numFmtId="38" fontId="14" fillId="0" borderId="82" xfId="19" applyFont="1" applyBorder="1" applyAlignment="1">
      <alignment horizontal="right" vertical="center"/>
    </xf>
    <xf numFmtId="38" fontId="14" fillId="0" borderId="82" xfId="19" applyFont="1" applyBorder="1" applyAlignment="1">
      <alignment horizontal="right"/>
    </xf>
    <xf numFmtId="181" fontId="14" fillId="0" borderId="86" xfId="19" applyNumberFormat="1" applyFont="1" applyBorder="1" applyAlignment="1">
      <alignment horizontal="right" vertical="center"/>
    </xf>
    <xf numFmtId="181" fontId="14" fillId="0" borderId="82" xfId="19" applyNumberFormat="1" applyFont="1" applyBorder="1" applyAlignment="1">
      <alignment horizontal="right" vertical="center"/>
    </xf>
    <xf numFmtId="181" fontId="14" fillId="0" borderId="92" xfId="19" applyNumberFormat="1" applyFont="1" applyBorder="1" applyAlignment="1">
      <alignment horizontal="right" vertical="center"/>
    </xf>
    <xf numFmtId="38" fontId="14" fillId="0" borderId="0" xfId="19" applyFont="1" applyBorder="1" applyAlignment="1">
      <alignment horizontal="distributed" vertical="center"/>
    </xf>
    <xf numFmtId="38" fontId="14" fillId="0" borderId="73" xfId="19" applyFont="1" applyBorder="1" applyAlignment="1">
      <alignment horizontal="distributed" vertical="center"/>
    </xf>
    <xf numFmtId="38" fontId="14" fillId="0" borderId="0" xfId="19" applyFont="1" applyBorder="1" applyAlignment="1">
      <alignment horizontal="right" vertical="center"/>
    </xf>
    <xf numFmtId="38" fontId="14" fillId="0" borderId="0" xfId="19" applyFont="1" applyBorder="1" applyAlignment="1">
      <alignment horizontal="right"/>
    </xf>
    <xf numFmtId="181" fontId="14" fillId="0" borderId="76" xfId="19" applyNumberFormat="1" applyFont="1" applyBorder="1" applyAlignment="1">
      <alignment horizontal="right" vertical="center"/>
    </xf>
    <xf numFmtId="181" fontId="14" fillId="0" borderId="0" xfId="19" applyNumberFormat="1" applyFont="1" applyBorder="1" applyAlignment="1">
      <alignment horizontal="right" vertical="center"/>
    </xf>
    <xf numFmtId="181" fontId="14" fillId="0" borderId="91" xfId="19" applyNumberFormat="1" applyFont="1" applyBorder="1" applyAlignment="1">
      <alignment horizontal="right" vertical="center"/>
    </xf>
    <xf numFmtId="38" fontId="14" fillId="0" borderId="77" xfId="19" applyFont="1" applyBorder="1" applyAlignment="1">
      <alignment horizontal="distributed" vertical="center"/>
    </xf>
    <xf numFmtId="38" fontId="14" fillId="0" borderId="78" xfId="19" applyFont="1" applyBorder="1" applyAlignment="1">
      <alignment horizontal="distributed" vertical="center"/>
    </xf>
    <xf numFmtId="38" fontId="14" fillId="0" borderId="77" xfId="19" applyFont="1" applyBorder="1" applyAlignment="1">
      <alignment horizontal="right" vertical="center"/>
    </xf>
    <xf numFmtId="38" fontId="14" fillId="0" borderId="77" xfId="19" applyFont="1" applyBorder="1" applyAlignment="1">
      <alignment horizontal="right"/>
    </xf>
    <xf numFmtId="181" fontId="14" fillId="0" borderId="81" xfId="19" applyNumberFormat="1" applyFont="1" applyBorder="1" applyAlignment="1">
      <alignment horizontal="right" vertical="center"/>
    </xf>
    <xf numFmtId="181" fontId="14" fillId="0" borderId="77" xfId="19" applyNumberFormat="1" applyFont="1" applyBorder="1" applyAlignment="1">
      <alignment horizontal="right" vertical="center"/>
    </xf>
    <xf numFmtId="181" fontId="14" fillId="0" borderId="90" xfId="19" applyNumberFormat="1" applyFont="1" applyBorder="1" applyAlignment="1">
      <alignment horizontal="right" vertical="center"/>
    </xf>
    <xf numFmtId="38" fontId="14" fillId="0" borderId="1" xfId="19" applyFont="1" applyBorder="1" applyAlignment="1">
      <alignment horizontal="distributed" vertical="center"/>
    </xf>
    <xf numFmtId="38" fontId="14" fillId="0" borderId="87" xfId="19" applyFont="1" applyBorder="1" applyAlignment="1">
      <alignment horizontal="distributed" vertical="center"/>
    </xf>
    <xf numFmtId="38" fontId="14" fillId="0" borderId="1" xfId="19" applyFont="1" applyBorder="1" applyAlignment="1">
      <alignment horizontal="right" vertical="center"/>
    </xf>
    <xf numFmtId="192" fontId="14" fillId="0" borderId="116" xfId="29" applyNumberFormat="1" applyFont="1" applyBorder="1" applyAlignment="1">
      <alignment horizontal="center" vertical="center"/>
      <protection/>
    </xf>
    <xf numFmtId="192" fontId="20" fillId="0" borderId="75" xfId="29" applyNumberFormat="1" applyFont="1" applyBorder="1" applyAlignment="1">
      <alignment horizontal="right" vertical="center"/>
      <protection/>
    </xf>
    <xf numFmtId="195" fontId="14" fillId="0" borderId="74" xfId="19" applyNumberFormat="1" applyFont="1" applyBorder="1" applyAlignment="1">
      <alignment vertical="center"/>
    </xf>
    <xf numFmtId="195" fontId="14" fillId="0" borderId="75" xfId="19" applyNumberFormat="1" applyFont="1" applyBorder="1" applyAlignment="1">
      <alignment vertical="center"/>
    </xf>
    <xf numFmtId="188" fontId="14" fillId="0" borderId="76" xfId="19" applyNumberFormat="1" applyFont="1" applyBorder="1" applyAlignment="1">
      <alignment vertical="center"/>
    </xf>
    <xf numFmtId="195" fontId="14" fillId="0" borderId="79" xfId="19" applyNumberFormat="1" applyFont="1" applyBorder="1" applyAlignment="1">
      <alignment vertical="center"/>
    </xf>
    <xf numFmtId="195" fontId="14" fillId="0" borderId="80" xfId="19" applyNumberFormat="1" applyFont="1" applyBorder="1" applyAlignment="1">
      <alignment vertical="center"/>
    </xf>
    <xf numFmtId="188" fontId="14" fillId="0" borderId="80" xfId="19" applyNumberFormat="1" applyFont="1" applyBorder="1" applyAlignment="1">
      <alignment vertical="center"/>
    </xf>
    <xf numFmtId="188" fontId="14" fillId="0" borderId="75" xfId="19" applyNumberFormat="1" applyFont="1" applyBorder="1" applyAlignment="1">
      <alignment vertical="center"/>
    </xf>
    <xf numFmtId="195" fontId="14" fillId="0" borderId="84" xfId="19" applyNumberFormat="1" applyFont="1" applyBorder="1" applyAlignment="1">
      <alignment vertical="center"/>
    </xf>
    <xf numFmtId="195" fontId="14" fillId="0" borderId="85" xfId="19" applyNumberFormat="1" applyFont="1" applyBorder="1" applyAlignment="1">
      <alignment vertical="center"/>
    </xf>
    <xf numFmtId="188" fontId="14" fillId="0" borderId="85" xfId="19" applyNumberFormat="1" applyFont="1" applyBorder="1" applyAlignment="1">
      <alignment vertical="center"/>
    </xf>
    <xf numFmtId="195" fontId="23" fillId="0" borderId="74" xfId="19" applyNumberFormat="1" applyFont="1" applyFill="1" applyBorder="1" applyAlignment="1">
      <alignment horizontal="right" vertical="center"/>
    </xf>
    <xf numFmtId="195" fontId="23" fillId="0" borderId="75" xfId="19" applyNumberFormat="1" applyFont="1" applyFill="1" applyBorder="1" applyAlignment="1">
      <alignment horizontal="right" vertical="center"/>
    </xf>
    <xf numFmtId="195" fontId="23" fillId="0" borderId="88" xfId="19" applyNumberFormat="1" applyFont="1" applyFill="1" applyBorder="1" applyAlignment="1">
      <alignment horizontal="right" vertical="center"/>
    </xf>
    <xf numFmtId="203" fontId="14" fillId="0" borderId="108" xfId="29" applyNumberFormat="1" applyFont="1" applyBorder="1" applyAlignment="1">
      <alignment horizontal="right" vertical="center"/>
      <protection/>
    </xf>
    <xf numFmtId="38" fontId="14" fillId="0" borderId="117" xfId="19" applyFont="1" applyBorder="1" applyAlignment="1">
      <alignment horizontal="center" vertical="center" wrapText="1"/>
    </xf>
    <xf numFmtId="185" fontId="14" fillId="0" borderId="117" xfId="29" applyNumberFormat="1" applyFont="1" applyBorder="1" applyAlignment="1">
      <alignment horizontal="center" vertical="center" wrapText="1"/>
      <protection/>
    </xf>
    <xf numFmtId="192" fontId="14" fillId="0" borderId="117" xfId="29" applyNumberFormat="1" applyFont="1" applyBorder="1" applyAlignment="1">
      <alignment horizontal="center" vertical="center" wrapText="1"/>
      <protection/>
    </xf>
    <xf numFmtId="188" fontId="14" fillId="0" borderId="88" xfId="19" applyNumberFormat="1" applyFont="1" applyBorder="1" applyAlignment="1">
      <alignment vertical="center"/>
    </xf>
    <xf numFmtId="188" fontId="14" fillId="0" borderId="118" xfId="19" applyNumberFormat="1" applyFont="1" applyBorder="1" applyAlignment="1">
      <alignment vertical="center"/>
    </xf>
    <xf numFmtId="0" fontId="9" fillId="0" borderId="0" xfId="24" applyFont="1" applyAlignment="1">
      <alignment vertical="center"/>
      <protection/>
    </xf>
    <xf numFmtId="185" fontId="9" fillId="0" borderId="0" xfId="24" applyNumberFormat="1" applyFont="1" applyAlignment="1">
      <alignment vertical="center"/>
      <protection/>
    </xf>
    <xf numFmtId="0" fontId="10" fillId="0" borderId="119" xfId="24" applyFont="1" applyBorder="1" applyAlignment="1">
      <alignment vertical="center" wrapText="1"/>
      <protection/>
    </xf>
    <xf numFmtId="0" fontId="2" fillId="0" borderId="0" xfId="24" applyFont="1" applyAlignment="1">
      <alignment horizontal="center" vertical="center"/>
      <protection/>
    </xf>
    <xf numFmtId="0" fontId="10" fillId="0" borderId="120" xfId="24" applyFont="1" applyBorder="1" applyAlignment="1">
      <alignment horizontal="center" vertical="center" wrapText="1"/>
      <protection/>
    </xf>
    <xf numFmtId="0" fontId="10" fillId="0" borderId="70" xfId="24" applyFont="1" applyBorder="1" applyAlignment="1">
      <alignment horizontal="center" vertical="center" wrapText="1"/>
      <protection/>
    </xf>
    <xf numFmtId="0" fontId="24" fillId="0" borderId="70" xfId="24" applyFont="1" applyBorder="1" applyAlignment="1">
      <alignment horizontal="center" vertical="center" wrapText="1"/>
      <protection/>
    </xf>
    <xf numFmtId="0" fontId="14" fillId="0" borderId="73" xfId="24" applyFont="1" applyBorder="1" applyAlignment="1">
      <alignment horizontal="left" vertical="center" wrapText="1"/>
      <protection/>
    </xf>
    <xf numFmtId="0" fontId="20" fillId="0" borderId="93" xfId="24" applyFont="1" applyBorder="1" applyAlignment="1">
      <alignment horizontal="right" vertical="center" wrapText="1"/>
      <protection/>
    </xf>
    <xf numFmtId="0" fontId="20" fillId="0" borderId="114" xfId="24" applyFont="1" applyBorder="1" applyAlignment="1">
      <alignment horizontal="right" vertical="center" wrapText="1"/>
      <protection/>
    </xf>
    <xf numFmtId="0" fontId="20" fillId="0" borderId="68" xfId="24" applyFont="1" applyBorder="1" applyAlignment="1">
      <alignment horizontal="right" vertical="center" wrapText="1"/>
      <protection/>
    </xf>
    <xf numFmtId="0" fontId="20" fillId="0" borderId="115" xfId="24" applyFont="1" applyBorder="1" applyAlignment="1">
      <alignment horizontal="right" vertical="center" wrapText="1"/>
      <protection/>
    </xf>
    <xf numFmtId="0" fontId="14" fillId="0" borderId="73" xfId="24" applyFont="1" applyBorder="1" applyAlignment="1">
      <alignment horizontal="distributed"/>
      <protection/>
    </xf>
    <xf numFmtId="38" fontId="14" fillId="0" borderId="74" xfId="19" applyFont="1" applyBorder="1" applyAlignment="1">
      <alignment vertical="center"/>
    </xf>
    <xf numFmtId="38" fontId="14" fillId="0" borderId="76" xfId="19" applyFont="1" applyBorder="1" applyAlignment="1">
      <alignment vertical="center"/>
    </xf>
    <xf numFmtId="38" fontId="14" fillId="0" borderId="0" xfId="19" applyFont="1" applyBorder="1" applyAlignment="1">
      <alignment vertical="center"/>
    </xf>
    <xf numFmtId="38" fontId="14" fillId="0" borderId="91" xfId="19" applyFont="1" applyBorder="1" applyAlignment="1">
      <alignment vertical="center"/>
    </xf>
    <xf numFmtId="38" fontId="14" fillId="0" borderId="75" xfId="19" applyFont="1" applyBorder="1" applyAlignment="1">
      <alignment horizontal="right" vertical="center"/>
    </xf>
    <xf numFmtId="38" fontId="14" fillId="0" borderId="96" xfId="19" applyFont="1" applyBorder="1" applyAlignment="1">
      <alignment vertical="center"/>
    </xf>
    <xf numFmtId="181" fontId="14" fillId="0" borderId="95" xfId="19" applyNumberFormat="1" applyFont="1" applyBorder="1" applyAlignment="1">
      <alignment vertical="center"/>
    </xf>
    <xf numFmtId="181" fontId="14" fillId="0" borderId="0" xfId="19" applyNumberFormat="1" applyFont="1" applyBorder="1" applyAlignment="1">
      <alignment vertical="center"/>
    </xf>
    <xf numFmtId="181" fontId="14" fillId="0" borderId="91" xfId="19" applyNumberFormat="1" applyFont="1" applyBorder="1" applyAlignment="1">
      <alignment vertical="center"/>
    </xf>
    <xf numFmtId="181" fontId="14" fillId="0" borderId="76" xfId="19" applyNumberFormat="1" applyFont="1" applyBorder="1" applyAlignment="1">
      <alignment vertical="center"/>
    </xf>
    <xf numFmtId="0" fontId="2" fillId="0" borderId="0" xfId="24" applyFont="1" applyAlignment="1">
      <alignment/>
      <protection/>
    </xf>
    <xf numFmtId="0" fontId="14" fillId="0" borderId="78" xfId="24" applyFont="1" applyBorder="1" applyAlignment="1">
      <alignment horizontal="distributed" vertical="center"/>
      <protection/>
    </xf>
    <xf numFmtId="38" fontId="14" fillId="0" borderId="79" xfId="19" applyFont="1" applyBorder="1" applyAlignment="1">
      <alignment vertical="center"/>
    </xf>
    <xf numFmtId="38" fontId="14" fillId="0" borderId="81" xfId="19" applyFont="1" applyBorder="1" applyAlignment="1">
      <alignment vertical="center"/>
    </xf>
    <xf numFmtId="38" fontId="14" fillId="0" borderId="77" xfId="19" applyFont="1" applyBorder="1" applyAlignment="1">
      <alignment vertical="center"/>
    </xf>
    <xf numFmtId="38" fontId="14" fillId="0" borderId="90" xfId="19" applyFont="1" applyBorder="1" applyAlignment="1">
      <alignment vertical="center"/>
    </xf>
    <xf numFmtId="38" fontId="14" fillId="0" borderId="80" xfId="19" applyFont="1" applyBorder="1" applyAlignment="1">
      <alignment horizontal="right" vertical="center"/>
    </xf>
    <xf numFmtId="38" fontId="14" fillId="0" borderId="98" xfId="19" applyFont="1" applyBorder="1" applyAlignment="1">
      <alignment vertical="center"/>
    </xf>
    <xf numFmtId="181" fontId="14" fillId="0" borderId="97" xfId="19" applyNumberFormat="1" applyFont="1" applyBorder="1" applyAlignment="1">
      <alignment vertical="center"/>
    </xf>
    <xf numFmtId="181" fontId="14" fillId="0" borderId="77" xfId="19" applyNumberFormat="1" applyFont="1" applyBorder="1" applyAlignment="1">
      <alignment vertical="center"/>
    </xf>
    <xf numFmtId="181" fontId="14" fillId="0" borderId="90" xfId="19" applyNumberFormat="1" applyFont="1" applyBorder="1" applyAlignment="1">
      <alignment vertical="center"/>
    </xf>
    <xf numFmtId="181" fontId="14" fillId="0" borderId="81" xfId="19" applyNumberFormat="1" applyFont="1" applyBorder="1" applyAlignment="1">
      <alignment vertical="center"/>
    </xf>
    <xf numFmtId="0" fontId="2" fillId="0" borderId="0" xfId="24" applyFont="1" applyAlignment="1">
      <alignment vertical="center"/>
      <protection/>
    </xf>
    <xf numFmtId="0" fontId="14" fillId="0" borderId="73" xfId="24" applyFont="1" applyBorder="1" applyAlignment="1">
      <alignment horizontal="distributed" vertical="center"/>
      <protection/>
    </xf>
    <xf numFmtId="0" fontId="14" fillId="0" borderId="83" xfId="24" applyFont="1" applyBorder="1" applyAlignment="1">
      <alignment horizontal="distributed" vertical="center"/>
      <protection/>
    </xf>
    <xf numFmtId="38" fontId="14" fillId="0" borderId="84" xfId="19" applyFont="1" applyBorder="1" applyAlignment="1">
      <alignment vertical="center"/>
    </xf>
    <xf numFmtId="38" fontId="14" fillId="0" borderId="86" xfId="19" applyFont="1" applyBorder="1" applyAlignment="1">
      <alignment vertical="center"/>
    </xf>
    <xf numFmtId="38" fontId="14" fillId="0" borderId="82" xfId="19" applyFont="1" applyBorder="1" applyAlignment="1">
      <alignment vertical="center"/>
    </xf>
    <xf numFmtId="38" fontId="14" fillId="0" borderId="92" xfId="19" applyFont="1" applyBorder="1" applyAlignment="1">
      <alignment horizontal="right" vertical="center"/>
    </xf>
    <xf numFmtId="38" fontId="14" fillId="0" borderId="85" xfId="19" applyFont="1" applyBorder="1" applyAlignment="1">
      <alignment horizontal="right" vertical="center"/>
    </xf>
    <xf numFmtId="38" fontId="14" fillId="0" borderId="106" xfId="19" applyFont="1" applyBorder="1" applyAlignment="1">
      <alignment vertical="center"/>
    </xf>
    <xf numFmtId="181" fontId="14" fillId="0" borderId="105" xfId="19" applyNumberFormat="1" applyFont="1" applyBorder="1" applyAlignment="1">
      <alignment vertical="center"/>
    </xf>
    <xf numFmtId="181" fontId="14" fillId="0" borderId="82" xfId="19" applyNumberFormat="1" applyFont="1" applyBorder="1" applyAlignment="1">
      <alignment vertical="center"/>
    </xf>
    <xf numFmtId="181" fontId="14" fillId="0" borderId="86" xfId="19" applyNumberFormat="1" applyFont="1" applyBorder="1" applyAlignment="1">
      <alignment vertical="center"/>
    </xf>
    <xf numFmtId="38" fontId="14" fillId="0" borderId="92" xfId="19" applyFont="1" applyBorder="1" applyAlignment="1">
      <alignment vertical="center"/>
    </xf>
    <xf numFmtId="181" fontId="14" fillId="0" borderId="92" xfId="19" applyNumberFormat="1" applyFont="1" applyBorder="1" applyAlignment="1">
      <alignment vertical="center"/>
    </xf>
    <xf numFmtId="0" fontId="14" fillId="0" borderId="87" xfId="24" applyFont="1" applyBorder="1" applyAlignment="1">
      <alignment horizontal="distributed" vertical="center"/>
      <protection/>
    </xf>
    <xf numFmtId="38" fontId="14" fillId="0" borderId="88" xfId="19" applyFont="1" applyBorder="1" applyAlignment="1">
      <alignment horizontal="right" vertical="center"/>
    </xf>
    <xf numFmtId="185" fontId="2" fillId="0" borderId="0" xfId="24" applyNumberFormat="1" applyFont="1" applyAlignment="1">
      <alignment vertical="center"/>
      <protection/>
    </xf>
    <xf numFmtId="38" fontId="2" fillId="0" borderId="0" xfId="24" applyNumberFormat="1" applyFont="1" applyAlignment="1">
      <alignment vertical="center"/>
      <protection/>
    </xf>
    <xf numFmtId="38" fontId="14" fillId="0" borderId="96" xfId="19" applyFont="1" applyBorder="1" applyAlignment="1">
      <alignment horizontal="right" vertical="center"/>
    </xf>
    <xf numFmtId="181" fontId="14" fillId="0" borderId="107" xfId="19" applyNumberFormat="1" applyFont="1" applyBorder="1" applyAlignment="1">
      <alignment vertical="center"/>
    </xf>
    <xf numFmtId="181" fontId="14" fillId="0" borderId="1" xfId="19" applyNumberFormat="1" applyFont="1" applyBorder="1" applyAlignment="1">
      <alignment horizontal="right" vertical="center"/>
    </xf>
    <xf numFmtId="181" fontId="14" fillId="0" borderId="1" xfId="19" applyNumberFormat="1" applyFont="1" applyBorder="1" applyAlignment="1">
      <alignment vertical="center"/>
    </xf>
    <xf numFmtId="181" fontId="14" fillId="0" borderId="121" xfId="19" applyNumberFormat="1" applyFont="1" applyBorder="1" applyAlignment="1">
      <alignment horizontal="right" vertical="center"/>
    </xf>
    <xf numFmtId="38" fontId="14" fillId="0" borderId="108" xfId="19" applyFont="1" applyBorder="1" applyAlignment="1">
      <alignment vertical="center"/>
    </xf>
    <xf numFmtId="38" fontId="14" fillId="0" borderId="118" xfId="19" applyFont="1" applyBorder="1" applyAlignment="1">
      <alignment vertical="center"/>
    </xf>
    <xf numFmtId="38" fontId="14" fillId="0" borderId="1" xfId="19" applyFont="1" applyBorder="1" applyAlignment="1">
      <alignment vertical="center"/>
    </xf>
    <xf numFmtId="38" fontId="14" fillId="0" borderId="121" xfId="19" applyFont="1" applyBorder="1" applyAlignment="1">
      <alignment horizontal="right" vertical="center"/>
    </xf>
    <xf numFmtId="38" fontId="14" fillId="0" borderId="109" xfId="19" applyFont="1" applyBorder="1" applyAlignment="1">
      <alignment vertical="center"/>
    </xf>
    <xf numFmtId="177" fontId="9" fillId="0" borderId="0" xfId="24" applyNumberFormat="1" applyFont="1" applyAlignment="1">
      <alignment vertical="center"/>
      <protection/>
    </xf>
    <xf numFmtId="0" fontId="10" fillId="0" borderId="117" xfId="24" applyFont="1" applyBorder="1" applyAlignment="1">
      <alignment vertical="center" wrapText="1"/>
      <protection/>
    </xf>
    <xf numFmtId="177" fontId="2" fillId="0" borderId="0" xfId="24" applyNumberFormat="1" applyFont="1" applyAlignment="1">
      <alignment horizontal="center" vertical="center"/>
      <protection/>
    </xf>
    <xf numFmtId="0" fontId="10" fillId="0" borderId="122" xfId="24" applyFont="1" applyBorder="1" applyAlignment="1">
      <alignment vertical="center" wrapText="1"/>
      <protection/>
    </xf>
    <xf numFmtId="0" fontId="10" fillId="0" borderId="113" xfId="24" applyFont="1" applyBorder="1" applyAlignment="1">
      <alignment vertical="center" wrapText="1"/>
      <protection/>
    </xf>
    <xf numFmtId="0" fontId="20" fillId="0" borderId="72" xfId="24" applyFont="1" applyBorder="1" applyAlignment="1">
      <alignment horizontal="right" vertical="center" wrapText="1"/>
      <protection/>
    </xf>
    <xf numFmtId="38" fontId="14" fillId="0" borderId="75" xfId="19" applyFont="1" applyBorder="1" applyAlignment="1">
      <alignment vertical="center"/>
    </xf>
    <xf numFmtId="40" fontId="14" fillId="0" borderId="74" xfId="19" applyNumberFormat="1" applyFont="1" applyBorder="1" applyAlignment="1">
      <alignment vertical="center"/>
    </xf>
    <xf numFmtId="40" fontId="14" fillId="0" borderId="76" xfId="19" applyNumberFormat="1" applyFont="1" applyBorder="1" applyAlignment="1">
      <alignment vertical="center"/>
    </xf>
    <xf numFmtId="177" fontId="2" fillId="0" borderId="0" xfId="24" applyNumberFormat="1" applyFont="1" applyAlignment="1">
      <alignment/>
      <protection/>
    </xf>
    <xf numFmtId="38" fontId="14" fillId="0" borderId="80" xfId="19" applyFont="1" applyBorder="1" applyAlignment="1">
      <alignment vertical="center"/>
    </xf>
    <xf numFmtId="40" fontId="14" fillId="0" borderId="81" xfId="19" applyNumberFormat="1" applyFont="1" applyBorder="1" applyAlignment="1">
      <alignment vertical="center"/>
    </xf>
    <xf numFmtId="177" fontId="2" fillId="0" borderId="0" xfId="24" applyNumberFormat="1" applyFont="1" applyAlignment="1">
      <alignment vertical="center"/>
      <protection/>
    </xf>
    <xf numFmtId="38" fontId="14" fillId="0" borderId="85" xfId="19" applyFont="1" applyBorder="1" applyAlignment="1">
      <alignment vertical="center"/>
    </xf>
    <xf numFmtId="40" fontId="14" fillId="0" borderId="84" xfId="19" applyNumberFormat="1" applyFont="1" applyBorder="1" applyAlignment="1">
      <alignment vertical="center"/>
    </xf>
    <xf numFmtId="40" fontId="14" fillId="0" borderId="86" xfId="19" applyNumberFormat="1" applyFont="1" applyBorder="1" applyAlignment="1">
      <alignment vertical="center"/>
    </xf>
    <xf numFmtId="40" fontId="14" fillId="0" borderId="86" xfId="19" applyNumberFormat="1" applyFont="1" applyBorder="1" applyAlignment="1">
      <alignment horizontal="right" vertical="center"/>
    </xf>
    <xf numFmtId="38" fontId="14" fillId="0" borderId="108" xfId="19" applyFont="1" applyBorder="1" applyAlignment="1">
      <alignment horizontal="right" vertical="center"/>
    </xf>
    <xf numFmtId="38" fontId="14" fillId="0" borderId="118" xfId="19" applyFont="1" applyBorder="1" applyAlignment="1">
      <alignment horizontal="right" vertical="center"/>
    </xf>
    <xf numFmtId="0" fontId="9" fillId="0" borderId="0" xfId="24" applyFont="1" applyBorder="1" applyAlignment="1">
      <alignment vertical="center"/>
      <protection/>
    </xf>
    <xf numFmtId="40" fontId="14" fillId="0" borderId="108" xfId="19" applyNumberFormat="1" applyFont="1" applyBorder="1" applyAlignment="1">
      <alignment vertical="center"/>
    </xf>
    <xf numFmtId="40" fontId="14" fillId="0" borderId="118" xfId="19" applyNumberFormat="1" applyFont="1" applyBorder="1" applyAlignment="1">
      <alignment vertical="center"/>
    </xf>
    <xf numFmtId="185" fontId="9" fillId="0" borderId="0" xfId="24" applyNumberFormat="1" applyFont="1" applyBorder="1" applyAlignment="1">
      <alignment vertical="center"/>
      <protection/>
    </xf>
    <xf numFmtId="185" fontId="9" fillId="0" borderId="1" xfId="24" applyNumberFormat="1" applyFont="1" applyBorder="1" applyAlignment="1">
      <alignment vertical="center"/>
      <protection/>
    </xf>
    <xf numFmtId="177" fontId="2" fillId="0" borderId="0" xfId="24" applyNumberFormat="1" applyFont="1" applyBorder="1" applyAlignment="1">
      <alignment vertical="center"/>
      <protection/>
    </xf>
    <xf numFmtId="0" fontId="10" fillId="0" borderId="14" xfId="24" applyFont="1" applyBorder="1" applyAlignment="1">
      <alignment vertical="center" wrapText="1"/>
      <protection/>
    </xf>
    <xf numFmtId="185" fontId="20" fillId="0" borderId="75" xfId="24" applyNumberFormat="1" applyFont="1" applyBorder="1" applyAlignment="1">
      <alignment horizontal="right" vertical="center" wrapText="1"/>
      <protection/>
    </xf>
    <xf numFmtId="181" fontId="14" fillId="0" borderId="118" xfId="19" applyNumberFormat="1" applyFont="1" applyBorder="1" applyAlignment="1">
      <alignment horizontal="right" vertical="center"/>
    </xf>
    <xf numFmtId="192" fontId="20" fillId="0" borderId="114" xfId="29" applyNumberFormat="1" applyFont="1" applyBorder="1" applyAlignment="1">
      <alignment horizontal="right" vertical="center"/>
      <protection/>
    </xf>
    <xf numFmtId="40" fontId="14" fillId="0" borderId="0" xfId="19" applyNumberFormat="1" applyFont="1" applyBorder="1" applyAlignment="1">
      <alignment vertical="center"/>
    </xf>
    <xf numFmtId="40" fontId="14" fillId="0" borderId="77" xfId="19" applyNumberFormat="1" applyFont="1" applyBorder="1" applyAlignment="1">
      <alignment vertical="center"/>
    </xf>
    <xf numFmtId="40" fontId="14" fillId="0" borderId="82" xfId="19" applyNumberFormat="1" applyFont="1" applyBorder="1" applyAlignment="1">
      <alignment horizontal="right" vertical="center"/>
    </xf>
    <xf numFmtId="40" fontId="14" fillId="0" borderId="82" xfId="19" applyNumberFormat="1" applyFont="1" applyBorder="1" applyAlignment="1">
      <alignment vertical="center"/>
    </xf>
    <xf numFmtId="40" fontId="14" fillId="0" borderId="1" xfId="19" applyNumberFormat="1" applyFont="1" applyBorder="1" applyAlignment="1">
      <alignment vertical="center"/>
    </xf>
    <xf numFmtId="38" fontId="25" fillId="0" borderId="2" xfId="19" applyFont="1" applyBorder="1" applyAlignment="1">
      <alignment horizontal="distributed" vertical="center"/>
    </xf>
    <xf numFmtId="38" fontId="25" fillId="0" borderId="2" xfId="19" applyFont="1" applyBorder="1" applyAlignment="1">
      <alignment vertical="center"/>
    </xf>
    <xf numFmtId="180" fontId="26" fillId="0" borderId="2" xfId="27" applyNumberFormat="1" applyFont="1" applyFill="1" applyBorder="1" applyAlignment="1" quotePrefix="1">
      <alignment horizontal="right" vertical="center"/>
      <protection/>
    </xf>
    <xf numFmtId="181" fontId="25" fillId="0" borderId="2" xfId="19" applyNumberFormat="1" applyFont="1" applyBorder="1" applyAlignment="1">
      <alignment horizontal="right" vertical="center"/>
    </xf>
    <xf numFmtId="38" fontId="25" fillId="0" borderId="2" xfId="19" applyFont="1" applyBorder="1" applyAlignment="1">
      <alignment horizontal="right" vertical="center"/>
    </xf>
    <xf numFmtId="176" fontId="25" fillId="0" borderId="2" xfId="19" applyNumberFormat="1" applyFont="1" applyBorder="1" applyAlignment="1">
      <alignment horizontal="right" vertical="center"/>
    </xf>
    <xf numFmtId="182" fontId="25" fillId="0" borderId="2" xfId="19" applyNumberFormat="1" applyFont="1" applyBorder="1" applyAlignment="1">
      <alignment horizontal="right" vertical="center"/>
    </xf>
    <xf numFmtId="184" fontId="26" fillId="0" borderId="2" xfId="35" applyNumberFormat="1" applyFont="1" applyBorder="1" applyAlignment="1">
      <alignment horizontal="right" vertical="center" wrapText="1"/>
      <protection/>
    </xf>
    <xf numFmtId="181" fontId="25" fillId="0" borderId="2" xfId="19" applyNumberFormat="1" applyFont="1" applyBorder="1" applyAlignment="1">
      <alignment vertical="center"/>
    </xf>
    <xf numFmtId="176" fontId="25" fillId="0" borderId="3" xfId="19" applyNumberFormat="1" applyFont="1" applyBorder="1" applyAlignment="1">
      <alignment horizontal="right" vertical="center"/>
    </xf>
    <xf numFmtId="38" fontId="2" fillId="0" borderId="6" xfId="19" applyNumberFormat="1" applyFont="1" applyFill="1" applyBorder="1" applyAlignment="1">
      <alignment vertical="center"/>
    </xf>
    <xf numFmtId="40" fontId="2" fillId="0" borderId="8" xfId="19" applyNumberFormat="1" applyFont="1" applyBorder="1" applyAlignment="1">
      <alignment vertical="center"/>
    </xf>
    <xf numFmtId="176" fontId="2" fillId="0" borderId="28" xfId="19" applyNumberFormat="1" applyFont="1" applyBorder="1" applyAlignment="1">
      <alignment horizontal="right" vertical="center"/>
    </xf>
    <xf numFmtId="40" fontId="2" fillId="0" borderId="12" xfId="19" applyNumberFormat="1" applyFont="1" applyBorder="1" applyAlignment="1">
      <alignment vertical="center"/>
    </xf>
    <xf numFmtId="40" fontId="25" fillId="0" borderId="2" xfId="19" applyNumberFormat="1" applyFont="1" applyBorder="1" applyAlignment="1">
      <alignment vertical="center"/>
    </xf>
    <xf numFmtId="181" fontId="19" fillId="0" borderId="118" xfId="19" applyNumberFormat="1" applyFont="1" applyBorder="1" applyAlignment="1">
      <alignment horizontal="right" vertical="center"/>
    </xf>
    <xf numFmtId="0" fontId="5" fillId="0" borderId="4" xfId="35" applyNumberFormat="1" applyFont="1" applyBorder="1" applyAlignment="1">
      <alignment horizontal="right" vertical="center" wrapText="1"/>
      <protection/>
    </xf>
    <xf numFmtId="0" fontId="5" fillId="0" borderId="6" xfId="35" applyNumberFormat="1" applyFont="1" applyBorder="1" applyAlignment="1">
      <alignment horizontal="right" vertical="center" wrapText="1"/>
      <protection/>
    </xf>
    <xf numFmtId="0" fontId="5" fillId="0" borderId="7" xfId="35" applyNumberFormat="1" applyFont="1" applyBorder="1" applyAlignment="1">
      <alignment horizontal="right" vertical="center" wrapText="1"/>
      <protection/>
    </xf>
    <xf numFmtId="0" fontId="2" fillId="0" borderId="12" xfId="33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81" fontId="2" fillId="0" borderId="123" xfId="19" applyNumberFormat="1" applyFont="1" applyBorder="1" applyAlignment="1">
      <alignment horizontal="right" vertical="center"/>
    </xf>
    <xf numFmtId="38" fontId="2" fillId="0" borderId="124" xfId="19" applyFont="1" applyBorder="1" applyAlignment="1">
      <alignment horizontal="right" vertical="center"/>
    </xf>
    <xf numFmtId="181" fontId="2" fillId="0" borderId="124" xfId="19" applyNumberFormat="1" applyFont="1" applyBorder="1" applyAlignment="1">
      <alignment horizontal="right" vertical="center"/>
    </xf>
    <xf numFmtId="38" fontId="2" fillId="0" borderId="123" xfId="19" applyFont="1" applyBorder="1" applyAlignment="1">
      <alignment horizontal="right" vertical="center"/>
    </xf>
    <xf numFmtId="38" fontId="2" fillId="0" borderId="125" xfId="19" applyFont="1" applyBorder="1" applyAlignment="1">
      <alignment horizontal="right" vertical="center"/>
    </xf>
    <xf numFmtId="181" fontId="2" fillId="0" borderId="125" xfId="19" applyNumberFormat="1" applyFont="1" applyBorder="1" applyAlignment="1">
      <alignment horizontal="right" vertical="center"/>
    </xf>
    <xf numFmtId="38" fontId="18" fillId="0" borderId="0" xfId="19" applyFont="1" applyAlignment="1">
      <alignment vertical="center"/>
    </xf>
    <xf numFmtId="38" fontId="2" fillId="0" borderId="126" xfId="19" applyFont="1" applyBorder="1" applyAlignment="1">
      <alignment horizontal="right" vertical="center"/>
    </xf>
    <xf numFmtId="181" fontId="2" fillId="0" borderId="126" xfId="19" applyNumberFormat="1" applyFont="1" applyBorder="1" applyAlignment="1">
      <alignment horizontal="right" vertical="center"/>
    </xf>
    <xf numFmtId="0" fontId="2" fillId="0" borderId="28" xfId="33" applyFont="1" applyFill="1" applyBorder="1" applyAlignment="1">
      <alignment horizontal="center" vertical="center" wrapText="1"/>
      <protection/>
    </xf>
    <xf numFmtId="38" fontId="2" fillId="0" borderId="127" xfId="19" applyFont="1" applyBorder="1" applyAlignment="1">
      <alignment horizontal="center" vertical="center"/>
    </xf>
    <xf numFmtId="38" fontId="2" fillId="0" borderId="128" xfId="19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8" fontId="2" fillId="0" borderId="129" xfId="19" applyFont="1" applyBorder="1" applyAlignment="1">
      <alignment horizontal="center" vertical="center"/>
    </xf>
    <xf numFmtId="38" fontId="2" fillId="0" borderId="130" xfId="19" applyFont="1" applyBorder="1" applyAlignment="1">
      <alignment horizontal="right" vertical="center"/>
    </xf>
    <xf numFmtId="181" fontId="2" fillId="0" borderId="130" xfId="19" applyNumberFormat="1" applyFont="1" applyBorder="1" applyAlignment="1">
      <alignment horizontal="right" vertical="center"/>
    </xf>
    <xf numFmtId="38" fontId="2" fillId="0" borderId="131" xfId="19" applyFont="1" applyBorder="1" applyAlignment="1">
      <alignment horizontal="center" vertical="center"/>
    </xf>
    <xf numFmtId="38" fontId="2" fillId="0" borderId="132" xfId="19" applyFont="1" applyFill="1" applyBorder="1" applyAlignment="1">
      <alignment horizontal="center" vertical="center"/>
    </xf>
    <xf numFmtId="38" fontId="2" fillId="0" borderId="133" xfId="19" applyFont="1" applyFill="1" applyBorder="1" applyAlignment="1">
      <alignment horizontal="right" vertical="center"/>
    </xf>
    <xf numFmtId="181" fontId="2" fillId="0" borderId="133" xfId="19" applyNumberFormat="1" applyFont="1" applyFill="1" applyBorder="1" applyAlignment="1">
      <alignment horizontal="right" vertical="center"/>
    </xf>
    <xf numFmtId="181" fontId="2" fillId="0" borderId="134" xfId="19" applyNumberFormat="1" applyFont="1" applyFill="1" applyBorder="1" applyAlignment="1">
      <alignment horizontal="right" vertical="center"/>
    </xf>
    <xf numFmtId="181" fontId="2" fillId="0" borderId="135" xfId="19" applyNumberFormat="1" applyFont="1" applyBorder="1" applyAlignment="1">
      <alignment horizontal="right" vertical="center"/>
    </xf>
    <xf numFmtId="181" fontId="2" fillId="0" borderId="136" xfId="19" applyNumberFormat="1" applyFont="1" applyBorder="1" applyAlignment="1">
      <alignment horizontal="right" vertical="center"/>
    </xf>
    <xf numFmtId="181" fontId="2" fillId="0" borderId="137" xfId="19" applyNumberFormat="1" applyFont="1" applyBorder="1" applyAlignment="1">
      <alignment horizontal="right" vertical="center"/>
    </xf>
    <xf numFmtId="181" fontId="2" fillId="0" borderId="138" xfId="19" applyNumberFormat="1" applyFont="1" applyFill="1" applyBorder="1" applyAlignment="1">
      <alignment horizontal="right" vertical="center"/>
    </xf>
    <xf numFmtId="181" fontId="2" fillId="0" borderId="139" xfId="19" applyNumberFormat="1" applyFont="1" applyBorder="1" applyAlignment="1">
      <alignment horizontal="right" vertical="center"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40" xfId="33" applyFont="1" applyBorder="1" applyAlignment="1">
      <alignment horizontal="center" vertical="center" wrapText="1"/>
      <protection/>
    </xf>
    <xf numFmtId="0" fontId="2" fillId="0" borderId="141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10" fillId="0" borderId="142" xfId="33" applyFont="1" applyBorder="1" applyAlignment="1">
      <alignment horizontal="right" vertical="center" wrapText="1"/>
      <protection/>
    </xf>
    <xf numFmtId="38" fontId="2" fillId="0" borderId="0" xfId="19" applyFont="1" applyAlignment="1">
      <alignment vertical="center" wrapText="1"/>
    </xf>
    <xf numFmtId="0" fontId="9" fillId="0" borderId="0" xfId="0" applyFont="1" applyAlignment="1">
      <alignment vertical="center" wrapText="1"/>
    </xf>
    <xf numFmtId="198" fontId="9" fillId="0" borderId="15" xfId="19" applyNumberFormat="1" applyFont="1" applyFill="1" applyBorder="1" applyAlignment="1">
      <alignment horizontal="left" vertical="center"/>
    </xf>
    <xf numFmtId="198" fontId="9" fillId="0" borderId="18" xfId="19" applyNumberFormat="1" applyFont="1" applyFill="1" applyBorder="1" applyAlignment="1">
      <alignment horizontal="left" vertical="center"/>
    </xf>
    <xf numFmtId="3" fontId="2" fillId="0" borderId="12" xfId="33" applyNumberFormat="1" applyFont="1" applyBorder="1" applyAlignment="1">
      <alignment horizontal="right" vertical="center"/>
      <protection/>
    </xf>
    <xf numFmtId="0" fontId="2" fillId="0" borderId="12" xfId="33" applyFont="1" applyBorder="1" applyAlignment="1">
      <alignment horizontal="right" vertical="center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43" xfId="33" applyFont="1" applyBorder="1" applyAlignment="1">
      <alignment horizontal="center" vertical="center" wrapText="1"/>
      <protection/>
    </xf>
    <xf numFmtId="0" fontId="2" fillId="0" borderId="144" xfId="33" applyFont="1" applyBorder="1" applyAlignment="1">
      <alignment horizontal="center" vertical="center" wrapText="1"/>
      <protection/>
    </xf>
    <xf numFmtId="38" fontId="2" fillId="0" borderId="143" xfId="19" applyFont="1" applyBorder="1" applyAlignment="1">
      <alignment horizontal="right" vertical="center"/>
    </xf>
    <xf numFmtId="181" fontId="2" fillId="0" borderId="133" xfId="19" applyNumberFormat="1" applyFont="1" applyBorder="1" applyAlignment="1">
      <alignment horizontal="right" vertical="center"/>
    </xf>
    <xf numFmtId="181" fontId="2" fillId="0" borderId="138" xfId="19" applyNumberFormat="1" applyFont="1" applyBorder="1" applyAlignment="1">
      <alignment horizontal="right" vertical="center"/>
    </xf>
    <xf numFmtId="0" fontId="9" fillId="0" borderId="13" xfId="31" applyFont="1" applyBorder="1">
      <alignment/>
      <protection/>
    </xf>
    <xf numFmtId="0" fontId="9" fillId="0" borderId="15" xfId="31" applyFont="1" applyBorder="1">
      <alignment/>
      <protection/>
    </xf>
    <xf numFmtId="0" fontId="9" fillId="0" borderId="18" xfId="31" applyFont="1" applyBorder="1">
      <alignment/>
      <protection/>
    </xf>
    <xf numFmtId="0" fontId="9" fillId="0" borderId="11" xfId="31" applyFont="1" applyBorder="1" applyAlignment="1">
      <alignment horizontal="right" vertical="center"/>
      <protection/>
    </xf>
    <xf numFmtId="49" fontId="9" fillId="0" borderId="15" xfId="31" applyNumberFormat="1" applyFont="1" applyBorder="1">
      <alignment/>
      <protection/>
    </xf>
    <xf numFmtId="192" fontId="20" fillId="0" borderId="114" xfId="29" applyNumberFormat="1" applyFont="1" applyFill="1" applyBorder="1" applyAlignment="1">
      <alignment horizontal="right" vertical="center"/>
      <protection/>
    </xf>
    <xf numFmtId="38" fontId="19" fillId="0" borderId="76" xfId="19" applyFont="1" applyFill="1" applyBorder="1" applyAlignment="1">
      <alignment vertical="center"/>
    </xf>
    <xf numFmtId="38" fontId="21" fillId="0" borderId="76" xfId="19" applyFont="1" applyFill="1" applyBorder="1" applyAlignment="1">
      <alignment horizontal="right" vertical="center"/>
    </xf>
    <xf numFmtId="0" fontId="19" fillId="0" borderId="0" xfId="29" applyNumberFormat="1" applyFont="1" applyBorder="1" applyAlignment="1">
      <alignment horizontal="right" vertical="center"/>
      <protection/>
    </xf>
    <xf numFmtId="192" fontId="19" fillId="0" borderId="118" xfId="29" applyNumberFormat="1" applyFont="1" applyBorder="1" applyAlignment="1">
      <alignment horizontal="right" vertical="center"/>
      <protection/>
    </xf>
    <xf numFmtId="192" fontId="14" fillId="0" borderId="119" xfId="29" applyNumberFormat="1" applyFont="1" applyBorder="1" applyAlignment="1">
      <alignment horizontal="center" vertical="center" wrapText="1"/>
      <protection/>
    </xf>
    <xf numFmtId="192" fontId="14" fillId="0" borderId="0" xfId="29" applyNumberFormat="1" applyFont="1" applyBorder="1" applyAlignment="1">
      <alignment horizontal="distributed" vertical="center"/>
      <protection/>
    </xf>
    <xf numFmtId="194" fontId="14" fillId="0" borderId="76" xfId="19" applyNumberFormat="1" applyFont="1" applyBorder="1" applyAlignment="1">
      <alignment vertical="center"/>
    </xf>
    <xf numFmtId="192" fontId="14" fillId="0" borderId="77" xfId="29" applyNumberFormat="1" applyFont="1" applyBorder="1" applyAlignment="1">
      <alignment horizontal="distributed" vertical="center"/>
      <protection/>
    </xf>
    <xf numFmtId="194" fontId="14" fillId="0" borderId="81" xfId="19" applyNumberFormat="1" applyFont="1" applyBorder="1" applyAlignment="1">
      <alignment vertical="center"/>
    </xf>
    <xf numFmtId="192" fontId="14" fillId="0" borderId="82" xfId="29" applyNumberFormat="1" applyFont="1" applyBorder="1" applyAlignment="1">
      <alignment horizontal="distributed" vertical="center"/>
      <protection/>
    </xf>
    <xf numFmtId="194" fontId="14" fillId="0" borderId="86" xfId="19" applyNumberFormat="1" applyFont="1" applyBorder="1" applyAlignment="1">
      <alignment vertical="center"/>
    </xf>
    <xf numFmtId="192" fontId="14" fillId="0" borderId="1" xfId="29" applyNumberFormat="1" applyFont="1" applyBorder="1" applyAlignment="1">
      <alignment horizontal="distributed" vertical="center"/>
      <protection/>
    </xf>
    <xf numFmtId="194" fontId="14" fillId="0" borderId="118" xfId="19" applyNumberFormat="1" applyFont="1" applyBorder="1" applyAlignment="1">
      <alignment vertical="center"/>
    </xf>
    <xf numFmtId="0" fontId="14" fillId="0" borderId="0" xfId="24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distributed"/>
      <protection/>
    </xf>
    <xf numFmtId="0" fontId="19" fillId="0" borderId="77" xfId="24" applyFont="1" applyBorder="1" applyAlignment="1">
      <alignment horizontal="distributed" vertical="center"/>
      <protection/>
    </xf>
    <xf numFmtId="0" fontId="19" fillId="0" borderId="0" xfId="24" applyFont="1" applyBorder="1" applyAlignment="1">
      <alignment horizontal="distributed" vertical="center"/>
      <protection/>
    </xf>
    <xf numFmtId="0" fontId="19" fillId="0" borderId="82" xfId="24" applyFont="1" applyBorder="1" applyAlignment="1">
      <alignment horizontal="distributed" vertical="center"/>
      <protection/>
    </xf>
    <xf numFmtId="0" fontId="19" fillId="0" borderId="1" xfId="24" applyFont="1" applyBorder="1" applyAlignment="1">
      <alignment horizontal="distributed" vertical="center"/>
      <protection/>
    </xf>
    <xf numFmtId="40" fontId="14" fillId="0" borderId="76" xfId="19" applyNumberFormat="1" applyFont="1" applyBorder="1" applyAlignment="1">
      <alignment horizontal="right" vertical="center"/>
    </xf>
    <xf numFmtId="0" fontId="3" fillId="0" borderId="0" xfId="34" applyFont="1" applyBorder="1" applyAlignment="1">
      <alignment horizontal="left" vertical="center"/>
      <protection/>
    </xf>
    <xf numFmtId="38" fontId="14" fillId="0" borderId="70" xfId="19" applyFont="1" applyBorder="1" applyAlignment="1">
      <alignment horizontal="center" vertical="center" wrapText="1"/>
    </xf>
    <xf numFmtId="192" fontId="20" fillId="0" borderId="115" xfId="29" applyNumberFormat="1" applyFont="1" applyBorder="1" applyAlignment="1">
      <alignment horizontal="right" vertical="center"/>
      <protection/>
    </xf>
    <xf numFmtId="38" fontId="14" fillId="0" borderId="84" xfId="19" applyFont="1" applyBorder="1" applyAlignment="1">
      <alignment horizontal="right" vertical="center"/>
    </xf>
    <xf numFmtId="38" fontId="14" fillId="0" borderId="74" xfId="19" applyFont="1" applyBorder="1" applyAlignment="1">
      <alignment horizontal="right" vertical="center"/>
    </xf>
    <xf numFmtId="203" fontId="14" fillId="0" borderId="0" xfId="0" applyNumberFormat="1" applyFont="1" applyAlignment="1">
      <alignment vertical="center"/>
    </xf>
    <xf numFmtId="203" fontId="14" fillId="0" borderId="82" xfId="0" applyNumberFormat="1" applyFont="1" applyBorder="1" applyAlignment="1">
      <alignment vertical="center"/>
    </xf>
    <xf numFmtId="203" fontId="14" fillId="0" borderId="86" xfId="0" applyNumberFormat="1" applyFont="1" applyBorder="1" applyAlignment="1">
      <alignment vertical="center"/>
    </xf>
    <xf numFmtId="203" fontId="14" fillId="0" borderId="118" xfId="0" applyNumberFormat="1" applyFont="1" applyBorder="1" applyAlignment="1">
      <alignment vertical="center"/>
    </xf>
    <xf numFmtId="203" fontId="14" fillId="0" borderId="1" xfId="0" applyNumberFormat="1" applyFont="1" applyBorder="1" applyAlignment="1">
      <alignment vertical="center"/>
    </xf>
    <xf numFmtId="203" fontId="14" fillId="0" borderId="76" xfId="0" applyNumberFormat="1" applyFont="1" applyBorder="1" applyAlignment="1">
      <alignment vertical="center"/>
    </xf>
    <xf numFmtId="181" fontId="14" fillId="0" borderId="118" xfId="19" applyNumberFormat="1" applyFont="1" applyBorder="1" applyAlignment="1">
      <alignment vertical="center"/>
    </xf>
    <xf numFmtId="181" fontId="14" fillId="0" borderId="88" xfId="19" applyNumberFormat="1" applyFont="1" applyBorder="1" applyAlignment="1">
      <alignment vertical="center"/>
    </xf>
    <xf numFmtId="185" fontId="20" fillId="0" borderId="73" xfId="24" applyNumberFormat="1" applyFont="1" applyBorder="1" applyAlignment="1">
      <alignment horizontal="right" vertical="center" wrapText="1"/>
      <protection/>
    </xf>
    <xf numFmtId="0" fontId="10" fillId="0" borderId="70" xfId="24" applyFont="1" applyFill="1" applyBorder="1" applyAlignment="1">
      <alignment horizontal="center" vertical="center" wrapText="1"/>
      <protection/>
    </xf>
    <xf numFmtId="40" fontId="14" fillId="0" borderId="1" xfId="19" applyNumberFormat="1" applyFont="1" applyBorder="1" applyAlignment="1">
      <alignment horizontal="right" vertical="center"/>
    </xf>
    <xf numFmtId="203" fontId="14" fillId="0" borderId="84" xfId="0" applyNumberFormat="1" applyFont="1" applyBorder="1" applyAlignment="1">
      <alignment vertical="center"/>
    </xf>
    <xf numFmtId="0" fontId="14" fillId="0" borderId="74" xfId="0" applyFont="1" applyBorder="1" applyAlignment="1">
      <alignment vertical="center"/>
    </xf>
    <xf numFmtId="38" fontId="14" fillId="0" borderId="145" xfId="19" applyFont="1" applyBorder="1" applyAlignment="1">
      <alignment horizontal="center" vertical="center"/>
    </xf>
    <xf numFmtId="203" fontId="14" fillId="0" borderId="92" xfId="0" applyNumberFormat="1" applyFont="1" applyBorder="1" applyAlignment="1">
      <alignment vertical="center"/>
    </xf>
    <xf numFmtId="203" fontId="14" fillId="0" borderId="91" xfId="0" applyNumberFormat="1" applyFont="1" applyBorder="1" applyAlignment="1">
      <alignment vertical="center"/>
    </xf>
    <xf numFmtId="203" fontId="14" fillId="0" borderId="121" xfId="0" applyNumberFormat="1" applyFont="1" applyBorder="1" applyAlignment="1">
      <alignment vertical="center"/>
    </xf>
    <xf numFmtId="178" fontId="5" fillId="0" borderId="34" xfId="27" applyNumberFormat="1" applyFont="1" applyFill="1" applyBorder="1" applyAlignment="1">
      <alignment vertical="center"/>
      <protection/>
    </xf>
    <xf numFmtId="178" fontId="5" fillId="0" borderId="65" xfId="27" applyNumberFormat="1" applyFont="1" applyFill="1" applyBorder="1" applyAlignment="1">
      <alignment vertical="center"/>
      <protection/>
    </xf>
    <xf numFmtId="49" fontId="9" fillId="0" borderId="0" xfId="19" applyNumberFormat="1" applyFont="1" applyFill="1" applyBorder="1" applyAlignment="1">
      <alignment horizontal="left" vertical="center"/>
    </xf>
    <xf numFmtId="38" fontId="21" fillId="0" borderId="108" xfId="19" applyFont="1" applyFill="1" applyBorder="1" applyAlignment="1">
      <alignment horizontal="right" vertical="center"/>
    </xf>
    <xf numFmtId="38" fontId="21" fillId="0" borderId="88" xfId="19" applyFont="1" applyFill="1" applyBorder="1" applyAlignment="1">
      <alignment horizontal="right" vertical="center"/>
    </xf>
    <xf numFmtId="0" fontId="2" fillId="0" borderId="0" xfId="31" applyFont="1" applyAlignment="1">
      <alignment wrapText="1"/>
      <protection/>
    </xf>
    <xf numFmtId="38" fontId="2" fillId="0" borderId="2" xfId="19" applyFont="1" applyBorder="1" applyAlignment="1">
      <alignment horizontal="right" vertical="center" wrapText="1"/>
    </xf>
    <xf numFmtId="0" fontId="2" fillId="0" borderId="43" xfId="26" applyFont="1" applyBorder="1" applyAlignment="1">
      <alignment horizontal="distributed" vertical="center" wrapText="1"/>
      <protection/>
    </xf>
    <xf numFmtId="0" fontId="2" fillId="0" borderId="24" xfId="26" applyFont="1" applyBorder="1" applyAlignment="1">
      <alignment horizontal="distributed" vertical="center" wrapText="1"/>
      <protection/>
    </xf>
    <xf numFmtId="0" fontId="2" fillId="0" borderId="28" xfId="26" applyFont="1" applyBorder="1" applyAlignment="1">
      <alignment horizontal="distributed" vertical="center" wrapText="1"/>
      <protection/>
    </xf>
    <xf numFmtId="38" fontId="5" fillId="0" borderId="146" xfId="19" applyFont="1" applyBorder="1" applyAlignment="1">
      <alignment horizontal="right" vertical="center" wrapText="1"/>
    </xf>
    <xf numFmtId="38" fontId="2" fillId="0" borderId="146" xfId="19" applyFont="1" applyBorder="1" applyAlignment="1">
      <alignment horizontal="right" vertical="center" wrapText="1"/>
    </xf>
    <xf numFmtId="38" fontId="5" fillId="0" borderId="146" xfId="19" applyFont="1" applyFill="1" applyBorder="1" applyAlignment="1">
      <alignment horizontal="right" vertical="center" wrapText="1"/>
    </xf>
    <xf numFmtId="38" fontId="5" fillId="0" borderId="147" xfId="19" applyFont="1" applyBorder="1" applyAlignment="1">
      <alignment horizontal="right" vertical="center" wrapText="1"/>
    </xf>
    <xf numFmtId="38" fontId="2" fillId="0" borderId="147" xfId="19" applyFont="1" applyBorder="1" applyAlignment="1">
      <alignment horizontal="right" vertical="center" wrapText="1"/>
    </xf>
    <xf numFmtId="38" fontId="2" fillId="0" borderId="147" xfId="19" applyFont="1" applyFill="1" applyBorder="1" applyAlignment="1">
      <alignment horizontal="right" vertical="center" wrapText="1"/>
    </xf>
    <xf numFmtId="38" fontId="2" fillId="0" borderId="148" xfId="19" applyFont="1" applyBorder="1" applyAlignment="1">
      <alignment horizontal="right" vertical="center" wrapText="1"/>
    </xf>
    <xf numFmtId="38" fontId="2" fillId="0" borderId="148" xfId="19" applyFont="1" applyFill="1" applyBorder="1" applyAlignment="1">
      <alignment horizontal="right" vertical="center" wrapText="1"/>
    </xf>
    <xf numFmtId="38" fontId="2" fillId="0" borderId="2" xfId="19" applyFont="1" applyBorder="1" applyAlignment="1">
      <alignment horizontal="right" vertical="center"/>
    </xf>
    <xf numFmtId="38" fontId="2" fillId="0" borderId="146" xfId="19" applyFont="1" applyBorder="1" applyAlignment="1">
      <alignment horizontal="right" vertical="center"/>
    </xf>
    <xf numFmtId="38" fontId="2" fillId="0" borderId="147" xfId="19" applyFont="1" applyBorder="1" applyAlignment="1">
      <alignment horizontal="right" vertical="center"/>
    </xf>
    <xf numFmtId="38" fontId="2" fillId="0" borderId="148" xfId="19" applyFont="1" applyBorder="1" applyAlignment="1">
      <alignment horizontal="right" vertical="center"/>
    </xf>
    <xf numFmtId="0" fontId="30" fillId="0" borderId="0" xfId="23" applyFont="1" applyFill="1" applyAlignment="1">
      <alignment horizontal="left"/>
      <protection/>
    </xf>
    <xf numFmtId="0" fontId="31" fillId="0" borderId="0" xfId="23" applyFont="1" applyFill="1">
      <alignment/>
      <protection/>
    </xf>
    <xf numFmtId="0" fontId="31" fillId="0" borderId="0" xfId="28" applyFont="1" applyFill="1">
      <alignment vertical="center"/>
      <protection/>
    </xf>
    <xf numFmtId="49" fontId="30" fillId="0" borderId="0" xfId="23" applyNumberFormat="1" applyFont="1" applyFill="1" applyAlignment="1">
      <alignment horizontal="right"/>
      <protection/>
    </xf>
    <xf numFmtId="0" fontId="30" fillId="0" borderId="0" xfId="23" applyFont="1">
      <alignment/>
      <protection/>
    </xf>
    <xf numFmtId="49" fontId="30" fillId="0" borderId="0" xfId="23" applyNumberFormat="1" applyFont="1" applyAlignment="1">
      <alignment horizontal="right"/>
      <protection/>
    </xf>
    <xf numFmtId="0" fontId="32" fillId="0" borderId="0" xfId="23" applyFont="1" applyFill="1" applyAlignment="1">
      <alignment horizontal="left" vertical="center"/>
      <protection/>
    </xf>
    <xf numFmtId="0" fontId="33" fillId="0" borderId="0" xfId="28" applyFont="1" applyFill="1" applyAlignment="1">
      <alignment vertical="center"/>
      <protection/>
    </xf>
    <xf numFmtId="0" fontId="34" fillId="0" borderId="0" xfId="23" applyFont="1" applyFill="1" applyAlignment="1">
      <alignment horizontal="left" vertical="center"/>
      <protection/>
    </xf>
    <xf numFmtId="0" fontId="31" fillId="0" borderId="0" xfId="28" applyFont="1" applyFill="1" applyAlignment="1">
      <alignment vertical="center"/>
      <protection/>
    </xf>
    <xf numFmtId="0" fontId="30" fillId="0" borderId="0" xfId="23" applyFont="1" applyAlignment="1">
      <alignment wrapText="1"/>
      <protection/>
    </xf>
    <xf numFmtId="0" fontId="31" fillId="0" borderId="0" xfId="23" applyFont="1" applyFill="1" applyAlignment="1">
      <alignment vertical="center"/>
      <protection/>
    </xf>
    <xf numFmtId="0" fontId="34" fillId="0" borderId="0" xfId="23" applyFont="1" applyFill="1" applyAlignment="1">
      <alignment horizontal="left" vertical="center" wrapText="1"/>
      <protection/>
    </xf>
    <xf numFmtId="0" fontId="31" fillId="0" borderId="0" xfId="28" applyFont="1" applyFill="1" applyAlignment="1">
      <alignment vertical="center" wrapText="1"/>
      <protection/>
    </xf>
    <xf numFmtId="49" fontId="30" fillId="0" borderId="0" xfId="23" applyNumberFormat="1" applyFont="1" applyFill="1" applyAlignment="1">
      <alignment horizontal="right" vertical="center"/>
      <protection/>
    </xf>
    <xf numFmtId="0" fontId="30" fillId="0" borderId="0" xfId="28" applyFont="1" applyFill="1">
      <alignment vertical="center"/>
      <protection/>
    </xf>
    <xf numFmtId="0" fontId="0" fillId="0" borderId="0" xfId="28" applyFill="1">
      <alignment vertical="center"/>
      <protection/>
    </xf>
    <xf numFmtId="0" fontId="35" fillId="0" borderId="0" xfId="28" applyFont="1" applyFill="1">
      <alignment vertical="center"/>
      <protection/>
    </xf>
    <xf numFmtId="0" fontId="8" fillId="0" borderId="0" xfId="18" applyAlignment="1">
      <alignment/>
    </xf>
    <xf numFmtId="0" fontId="2" fillId="0" borderId="149" xfId="33" applyFont="1" applyBorder="1" applyAlignment="1">
      <alignment horizontal="center" vertical="center"/>
      <protection/>
    </xf>
    <xf numFmtId="0" fontId="2" fillId="0" borderId="150" xfId="33" applyFont="1" applyBorder="1" applyAlignment="1">
      <alignment horizontal="center" vertical="center"/>
      <protection/>
    </xf>
    <xf numFmtId="0" fontId="2" fillId="0" borderId="48" xfId="33" applyFont="1" applyBorder="1" applyAlignment="1">
      <alignment horizontal="center" vertical="center"/>
      <protection/>
    </xf>
    <xf numFmtId="0" fontId="2" fillId="0" borderId="151" xfId="33" applyFont="1" applyBorder="1" applyAlignment="1">
      <alignment horizontal="center" vertical="center" textRotation="255" wrapText="1"/>
      <protection/>
    </xf>
    <xf numFmtId="0" fontId="0" fillId="0" borderId="152" xfId="26" applyBorder="1" applyAlignment="1">
      <alignment horizontal="center" vertical="center" textRotation="255"/>
      <protection/>
    </xf>
    <xf numFmtId="0" fontId="2" fillId="0" borderId="153" xfId="33" applyFont="1" applyBorder="1" applyAlignment="1">
      <alignment horizontal="center" vertical="center" textRotation="255" wrapText="1"/>
      <protection/>
    </xf>
    <xf numFmtId="0" fontId="0" fillId="0" borderId="152" xfId="26" applyBorder="1" applyAlignment="1">
      <alignment horizontal="center" vertical="center" textRotation="255" wrapText="1"/>
      <protection/>
    </xf>
    <xf numFmtId="0" fontId="0" fillId="0" borderId="154" xfId="26" applyBorder="1" applyAlignment="1">
      <alignment horizontal="center" vertical="center" textRotation="255" wrapText="1"/>
      <protection/>
    </xf>
    <xf numFmtId="0" fontId="2" fillId="0" borderId="155" xfId="33" applyFont="1" applyBorder="1" applyAlignment="1">
      <alignment horizontal="center" vertical="center"/>
      <protection/>
    </xf>
    <xf numFmtId="0" fontId="2" fillId="0" borderId="60" xfId="33" applyFont="1" applyBorder="1" applyAlignment="1">
      <alignment horizontal="center" vertical="center"/>
      <protection/>
    </xf>
    <xf numFmtId="0" fontId="2" fillId="0" borderId="9" xfId="33" applyFont="1" applyBorder="1" applyAlignment="1">
      <alignment horizontal="center" vertical="center" wrapText="1"/>
      <protection/>
    </xf>
    <xf numFmtId="0" fontId="2" fillId="0" borderId="12" xfId="33" applyFont="1" applyBorder="1" applyAlignment="1">
      <alignment horizontal="center" vertical="center" wrapText="1"/>
      <protection/>
    </xf>
    <xf numFmtId="0" fontId="2" fillId="0" borderId="17" xfId="33" applyFont="1" applyBorder="1" applyAlignment="1">
      <alignment horizontal="center" vertical="center" wrapText="1"/>
      <protection/>
    </xf>
    <xf numFmtId="0" fontId="2" fillId="0" borderId="12" xfId="33" applyFont="1" applyBorder="1" applyAlignment="1">
      <alignment horizontal="center" vertical="center"/>
      <protection/>
    </xf>
    <xf numFmtId="0" fontId="2" fillId="0" borderId="17" xfId="33" applyFont="1" applyBorder="1" applyAlignment="1">
      <alignment horizontal="center" vertical="center"/>
      <protection/>
    </xf>
    <xf numFmtId="0" fontId="5" fillId="0" borderId="13" xfId="35" applyFont="1" applyBorder="1" applyAlignment="1">
      <alignment horizontal="center" vertical="center"/>
      <protection/>
    </xf>
    <xf numFmtId="0" fontId="2" fillId="0" borderId="9" xfId="35" applyFont="1" applyBorder="1" applyAlignment="1">
      <alignment horizontal="center" vertical="center" textRotation="255" wrapText="1"/>
      <protection/>
    </xf>
    <xf numFmtId="0" fontId="2" fillId="0" borderId="12" xfId="35" applyFont="1" applyBorder="1" applyAlignment="1">
      <alignment horizontal="center" vertical="center" textRotation="255" wrapText="1"/>
      <protection/>
    </xf>
    <xf numFmtId="0" fontId="2" fillId="0" borderId="17" xfId="35" applyFont="1" applyBorder="1" applyAlignment="1">
      <alignment horizontal="center" vertical="center" textRotation="255" wrapText="1"/>
      <protection/>
    </xf>
    <xf numFmtId="0" fontId="2" fillId="0" borderId="0" xfId="33" applyFont="1" applyBorder="1" applyAlignment="1">
      <alignment horizontal="right"/>
      <protection/>
    </xf>
    <xf numFmtId="0" fontId="2" fillId="0" borderId="10" xfId="35" applyFont="1" applyBorder="1" applyAlignment="1">
      <alignment horizontal="center" vertical="center"/>
      <protection/>
    </xf>
    <xf numFmtId="0" fontId="2" fillId="0" borderId="20" xfId="35" applyFont="1" applyBorder="1" applyAlignment="1">
      <alignment horizontal="center" vertical="center"/>
      <protection/>
    </xf>
    <xf numFmtId="0" fontId="2" fillId="0" borderId="16" xfId="35" applyFont="1" applyBorder="1" applyAlignment="1">
      <alignment horizontal="center" vertical="center"/>
      <protection/>
    </xf>
    <xf numFmtId="0" fontId="2" fillId="0" borderId="18" xfId="35" applyFont="1" applyBorder="1" applyAlignment="1">
      <alignment horizontal="center" vertical="center"/>
      <protection/>
    </xf>
    <xf numFmtId="0" fontId="5" fillId="0" borderId="3" xfId="35" applyFont="1" applyBorder="1" applyAlignment="1">
      <alignment horizontal="center" vertical="center"/>
      <protection/>
    </xf>
    <xf numFmtId="38" fontId="2" fillId="0" borderId="18" xfId="19" applyFont="1" applyBorder="1" applyAlignment="1">
      <alignment horizontal="center" vertical="center" wrapText="1"/>
    </xf>
    <xf numFmtId="0" fontId="36" fillId="0" borderId="0" xfId="23" applyFont="1" applyFill="1" applyAlignment="1">
      <alignment horizontal="left"/>
      <protection/>
    </xf>
    <xf numFmtId="0" fontId="36" fillId="0" borderId="0" xfId="23" applyFont="1" applyFill="1" applyAlignment="1">
      <alignment horizontal="center"/>
      <protection/>
    </xf>
    <xf numFmtId="198" fontId="9" fillId="0" borderId="0" xfId="19" applyNumberFormat="1" applyFont="1" applyFill="1" applyBorder="1" applyAlignment="1">
      <alignment horizontal="right" vertical="center"/>
    </xf>
    <xf numFmtId="198" fontId="9" fillId="0" borderId="1" xfId="19" applyNumberFormat="1" applyFont="1" applyFill="1" applyBorder="1" applyAlignment="1">
      <alignment horizontal="right" vertical="center"/>
    </xf>
    <xf numFmtId="198" fontId="9" fillId="0" borderId="11" xfId="31" applyNumberFormat="1" applyFont="1" applyFill="1" applyBorder="1" applyAlignment="1">
      <alignment horizontal="right" vertical="center"/>
      <protection/>
    </xf>
    <xf numFmtId="38" fontId="2" fillId="0" borderId="16" xfId="19" applyFont="1" applyBorder="1" applyAlignment="1">
      <alignment horizontal="center" vertical="center" wrapText="1"/>
    </xf>
    <xf numFmtId="198" fontId="9" fillId="0" borderId="11" xfId="19" applyNumberFormat="1" applyFont="1" applyFill="1" applyBorder="1" applyAlignment="1">
      <alignment horizontal="right" vertical="center"/>
    </xf>
    <xf numFmtId="198" fontId="9" fillId="0" borderId="16" xfId="19" applyNumberFormat="1" applyFont="1" applyFill="1" applyBorder="1" applyAlignment="1">
      <alignment horizontal="right" vertical="center"/>
    </xf>
    <xf numFmtId="177" fontId="9" fillId="0" borderId="15" xfId="0" applyNumberFormat="1" applyFont="1" applyBorder="1" applyAlignment="1">
      <alignment horizontal="center" vertical="center"/>
    </xf>
    <xf numFmtId="0" fontId="37" fillId="0" borderId="0" xfId="23" applyFont="1" applyFill="1" applyAlignment="1">
      <alignment/>
      <protection/>
    </xf>
    <xf numFmtId="0" fontId="29" fillId="0" borderId="0" xfId="18" applyFont="1" applyAlignment="1">
      <alignment/>
    </xf>
    <xf numFmtId="0" fontId="29" fillId="0" borderId="0" xfId="18" applyFont="1" applyAlignment="1">
      <alignment wrapText="1"/>
    </xf>
    <xf numFmtId="0" fontId="29" fillId="0" borderId="0" xfId="18" applyFont="1" applyFill="1" applyAlignment="1">
      <alignment/>
    </xf>
    <xf numFmtId="0" fontId="37" fillId="0" borderId="0" xfId="23" applyFont="1" applyAlignment="1">
      <alignment/>
      <protection/>
    </xf>
    <xf numFmtId="0" fontId="2" fillId="0" borderId="9" xfId="35" applyFont="1" applyBorder="1" applyAlignment="1">
      <alignment horizontal="center" vertical="center" wrapText="1"/>
      <protection/>
    </xf>
    <xf numFmtId="0" fontId="2" fillId="0" borderId="17" xfId="35" applyFont="1" applyBorder="1" applyAlignment="1">
      <alignment horizontal="center" vertical="center"/>
      <protection/>
    </xf>
    <xf numFmtId="0" fontId="2" fillId="0" borderId="9" xfId="35" applyFont="1" applyBorder="1" applyAlignment="1">
      <alignment horizontal="center" vertical="center"/>
      <protection/>
    </xf>
    <xf numFmtId="0" fontId="2" fillId="0" borderId="3" xfId="35" applyFont="1" applyBorder="1" applyAlignment="1">
      <alignment horizontal="center" vertical="center"/>
      <protection/>
    </xf>
    <xf numFmtId="0" fontId="2" fillId="0" borderId="41" xfId="35" applyFont="1" applyBorder="1" applyAlignment="1">
      <alignment horizontal="center" vertical="center"/>
      <protection/>
    </xf>
    <xf numFmtId="0" fontId="2" fillId="0" borderId="13" xfId="35" applyFont="1" applyBorder="1" applyAlignment="1">
      <alignment horizontal="center" vertical="center"/>
      <protection/>
    </xf>
    <xf numFmtId="38" fontId="2" fillId="0" borderId="3" xfId="19" applyFont="1" applyBorder="1" applyAlignment="1">
      <alignment horizontal="center" vertical="center"/>
    </xf>
    <xf numFmtId="38" fontId="2" fillId="0" borderId="41" xfId="19" applyFont="1" applyBorder="1" applyAlignment="1">
      <alignment horizontal="center" vertical="center"/>
    </xf>
    <xf numFmtId="38" fontId="2" fillId="0" borderId="13" xfId="19" applyFont="1" applyBorder="1" applyAlignment="1">
      <alignment horizontal="center" vertical="center"/>
    </xf>
    <xf numFmtId="38" fontId="2" fillId="0" borderId="9" xfId="19" applyFont="1" applyBorder="1" applyAlignment="1">
      <alignment horizontal="center" vertical="center" wrapText="1"/>
    </xf>
    <xf numFmtId="38" fontId="2" fillId="0" borderId="17" xfId="19" applyFont="1" applyBorder="1" applyAlignment="1">
      <alignment horizontal="center" vertical="center"/>
    </xf>
    <xf numFmtId="38" fontId="2" fillId="0" borderId="0" xfId="19" applyFont="1" applyAlignment="1">
      <alignment wrapText="1"/>
    </xf>
    <xf numFmtId="0" fontId="0" fillId="0" borderId="0" xfId="0" applyAlignment="1">
      <alignment wrapText="1"/>
    </xf>
    <xf numFmtId="38" fontId="2" fillId="0" borderId="2" xfId="19" applyFont="1" applyBorder="1" applyAlignment="1">
      <alignment horizontal="center" vertical="center"/>
    </xf>
    <xf numFmtId="38" fontId="2" fillId="0" borderId="3" xfId="19" applyFont="1" applyBorder="1" applyAlignment="1">
      <alignment horizontal="center" vertical="center" wrapText="1"/>
    </xf>
    <xf numFmtId="38" fontId="2" fillId="0" borderId="13" xfId="19" applyFont="1" applyBorder="1" applyAlignment="1">
      <alignment horizontal="center" vertical="center" wrapText="1"/>
    </xf>
    <xf numFmtId="38" fontId="2" fillId="0" borderId="9" xfId="19" applyFont="1" applyFill="1" applyBorder="1" applyAlignment="1">
      <alignment horizontal="center" vertical="center" wrapText="1"/>
    </xf>
    <xf numFmtId="38" fontId="2" fillId="0" borderId="12" xfId="19" applyFont="1" applyFill="1" applyBorder="1" applyAlignment="1">
      <alignment horizontal="center" vertical="center"/>
    </xf>
    <xf numFmtId="38" fontId="2" fillId="0" borderId="17" xfId="19" applyFont="1" applyFill="1" applyBorder="1" applyAlignment="1">
      <alignment horizontal="center" vertical="center"/>
    </xf>
    <xf numFmtId="38" fontId="2" fillId="0" borderId="12" xfId="19" applyFont="1" applyFill="1" applyBorder="1" applyAlignment="1">
      <alignment horizontal="center" vertical="center" wrapText="1"/>
    </xf>
    <xf numFmtId="38" fontId="2" fillId="0" borderId="17" xfId="19" applyFont="1" applyFill="1" applyBorder="1" applyAlignment="1">
      <alignment horizontal="center" vertical="center" wrapText="1"/>
    </xf>
    <xf numFmtId="38" fontId="2" fillId="0" borderId="10" xfId="19" applyFont="1" applyBorder="1" applyAlignment="1">
      <alignment horizontal="center" vertical="center" wrapText="1"/>
    </xf>
    <xf numFmtId="38" fontId="2" fillId="0" borderId="20" xfId="19" applyFont="1" applyBorder="1" applyAlignment="1">
      <alignment horizontal="center" vertical="center" wrapText="1"/>
    </xf>
    <xf numFmtId="0" fontId="0" fillId="0" borderId="154" xfId="26" applyBorder="1" applyAlignment="1">
      <alignment horizontal="center" vertical="center" textRotation="255"/>
      <protection/>
    </xf>
    <xf numFmtId="0" fontId="2" fillId="0" borderId="3" xfId="33" applyFont="1" applyBorder="1" applyAlignment="1">
      <alignment horizontal="center" vertical="center"/>
      <protection/>
    </xf>
    <xf numFmtId="0" fontId="2" fillId="0" borderId="41" xfId="33" applyFont="1" applyBorder="1" applyAlignment="1">
      <alignment horizontal="center" vertical="center"/>
      <protection/>
    </xf>
    <xf numFmtId="0" fontId="2" fillId="0" borderId="149" xfId="33" applyFont="1" applyBorder="1" applyAlignment="1">
      <alignment horizontal="center" vertical="center" wrapText="1"/>
      <protection/>
    </xf>
    <xf numFmtId="0" fontId="2" fillId="0" borderId="2" xfId="33" applyFont="1" applyBorder="1" applyAlignment="1">
      <alignment horizontal="center" vertical="center"/>
      <protection/>
    </xf>
    <xf numFmtId="0" fontId="0" fillId="0" borderId="2" xfId="26" applyBorder="1" applyAlignment="1">
      <alignment horizontal="center" vertical="center"/>
      <protection/>
    </xf>
    <xf numFmtId="0" fontId="2" fillId="0" borderId="1" xfId="31" applyFont="1" applyBorder="1" applyAlignment="1">
      <alignment vertical="center" shrinkToFit="1"/>
      <protection/>
    </xf>
    <xf numFmtId="0" fontId="2" fillId="0" borderId="9" xfId="31" applyFont="1" applyBorder="1" applyAlignment="1">
      <alignment horizontal="center" vertical="center"/>
      <protection/>
    </xf>
    <xf numFmtId="0" fontId="2" fillId="0" borderId="17" xfId="31" applyFont="1" applyBorder="1" applyAlignment="1">
      <alignment horizontal="center" vertical="center"/>
      <protection/>
    </xf>
    <xf numFmtId="0" fontId="9" fillId="0" borderId="10" xfId="31" applyFont="1" applyBorder="1" applyAlignment="1">
      <alignment horizontal="center" vertical="center"/>
      <protection/>
    </xf>
    <xf numFmtId="0" fontId="9" fillId="0" borderId="14" xfId="31" applyFont="1" applyBorder="1" applyAlignment="1">
      <alignment horizontal="center" vertical="center"/>
      <protection/>
    </xf>
    <xf numFmtId="0" fontId="9" fillId="0" borderId="20" xfId="31" applyFont="1" applyBorder="1" applyAlignment="1">
      <alignment horizontal="center" vertical="center"/>
      <protection/>
    </xf>
    <xf numFmtId="38" fontId="9" fillId="0" borderId="14" xfId="19" applyFont="1" applyBorder="1" applyAlignment="1">
      <alignment horizontal="right" vertical="center"/>
    </xf>
    <xf numFmtId="0" fontId="9" fillId="0" borderId="3" xfId="31" applyFont="1" applyBorder="1" applyAlignment="1">
      <alignment horizontal="center" vertical="center"/>
      <protection/>
    </xf>
    <xf numFmtId="0" fontId="9" fillId="0" borderId="41" xfId="31" applyFont="1" applyBorder="1" applyAlignment="1">
      <alignment horizontal="center" vertical="center"/>
      <protection/>
    </xf>
    <xf numFmtId="0" fontId="10" fillId="0" borderId="28" xfId="26" applyFont="1" applyFill="1" applyBorder="1" applyAlignment="1">
      <alignment horizontal="distributed" vertical="center" wrapText="1"/>
      <protection/>
    </xf>
    <xf numFmtId="0" fontId="10" fillId="0" borderId="30" xfId="26" applyFont="1" applyFill="1" applyBorder="1" applyAlignment="1">
      <alignment horizontal="distributed" vertical="center" wrapText="1"/>
      <protection/>
    </xf>
    <xf numFmtId="0" fontId="2" fillId="0" borderId="2" xfId="26" applyFont="1" applyBorder="1" applyAlignment="1">
      <alignment horizontal="distributed" vertical="center" wrapText="1"/>
      <protection/>
    </xf>
    <xf numFmtId="0" fontId="2" fillId="0" borderId="17" xfId="26" applyFont="1" applyBorder="1" applyAlignment="1">
      <alignment horizontal="distributed" vertical="center" wrapText="1"/>
      <protection/>
    </xf>
    <xf numFmtId="0" fontId="2" fillId="0" borderId="12" xfId="26" applyFont="1" applyBorder="1" applyAlignment="1">
      <alignment horizontal="distributed" vertical="center" wrapText="1"/>
      <protection/>
    </xf>
    <xf numFmtId="0" fontId="2" fillId="0" borderId="2" xfId="26" applyFont="1" applyBorder="1" applyAlignment="1">
      <alignment horizontal="center" vertical="center" textRotation="255" wrapText="1"/>
      <protection/>
    </xf>
    <xf numFmtId="0" fontId="2" fillId="0" borderId="44" xfId="26" applyFont="1" applyBorder="1" applyAlignment="1">
      <alignment horizontal="distributed" vertical="center" wrapText="1"/>
      <protection/>
    </xf>
    <xf numFmtId="0" fontId="2" fillId="0" borderId="10" xfId="26" applyFont="1" applyBorder="1" applyAlignment="1">
      <alignment horizontal="distributed" vertical="center" wrapText="1"/>
      <protection/>
    </xf>
    <xf numFmtId="0" fontId="2" fillId="0" borderId="41" xfId="26" applyFont="1" applyBorder="1" applyAlignment="1">
      <alignment horizontal="distributed" vertical="center" wrapText="1"/>
      <protection/>
    </xf>
    <xf numFmtId="0" fontId="2" fillId="0" borderId="13" xfId="26" applyFont="1" applyBorder="1" applyAlignment="1">
      <alignment horizontal="distributed" vertical="center" wrapText="1"/>
      <protection/>
    </xf>
    <xf numFmtId="0" fontId="2" fillId="0" borderId="9" xfId="26" applyFont="1" applyBorder="1" applyAlignment="1">
      <alignment horizontal="center" vertical="center" wrapText="1"/>
      <protection/>
    </xf>
    <xf numFmtId="0" fontId="2" fillId="0" borderId="12" xfId="26" applyFont="1" applyBorder="1" applyAlignment="1">
      <alignment horizontal="center" vertical="center" wrapText="1"/>
      <protection/>
    </xf>
    <xf numFmtId="0" fontId="2" fillId="0" borderId="17" xfId="26" applyFont="1" applyBorder="1" applyAlignment="1">
      <alignment horizontal="center" vertical="center" wrapText="1"/>
      <protection/>
    </xf>
    <xf numFmtId="0" fontId="2" fillId="0" borderId="6" xfId="26" applyFont="1" applyBorder="1" applyAlignment="1">
      <alignment horizontal="distributed" vertical="center" wrapText="1"/>
      <protection/>
    </xf>
    <xf numFmtId="0" fontId="2" fillId="0" borderId="44" xfId="26" applyFont="1" applyBorder="1" applyAlignment="1">
      <alignment horizontal="center" vertical="center" wrapText="1"/>
      <protection/>
    </xf>
    <xf numFmtId="0" fontId="2" fillId="0" borderId="6" xfId="26" applyFont="1" applyBorder="1" applyAlignment="1">
      <alignment horizontal="center" vertical="center" wrapText="1"/>
      <protection/>
    </xf>
    <xf numFmtId="0" fontId="2" fillId="0" borderId="8" xfId="26" applyFont="1" applyBorder="1" applyAlignment="1">
      <alignment horizontal="center" vertical="center" wrapText="1"/>
      <protection/>
    </xf>
    <xf numFmtId="0" fontId="2" fillId="0" borderId="3" xfId="31" applyFont="1" applyBorder="1" applyAlignment="1">
      <alignment horizontal="center" vertical="center"/>
      <protection/>
    </xf>
    <xf numFmtId="0" fontId="2" fillId="0" borderId="41" xfId="31" applyFont="1" applyBorder="1" applyAlignment="1">
      <alignment horizontal="center" vertical="center"/>
      <protection/>
    </xf>
    <xf numFmtId="0" fontId="2" fillId="0" borderId="13" xfId="31" applyFont="1" applyBorder="1" applyAlignment="1">
      <alignment horizontal="center" vertical="center"/>
      <protection/>
    </xf>
    <xf numFmtId="0" fontId="2" fillId="0" borderId="9" xfId="31" applyFont="1" applyBorder="1" applyAlignment="1">
      <alignment horizontal="center" vertical="center" wrapText="1"/>
      <protection/>
    </xf>
    <xf numFmtId="0" fontId="2" fillId="0" borderId="17" xfId="31" applyFont="1" applyBorder="1" applyAlignment="1">
      <alignment horizontal="center" vertical="center" wrapText="1"/>
      <protection/>
    </xf>
    <xf numFmtId="0" fontId="2" fillId="0" borderId="2" xfId="31" applyFont="1" applyBorder="1" applyAlignment="1">
      <alignment horizontal="center" vertical="center"/>
      <protection/>
    </xf>
    <xf numFmtId="0" fontId="2" fillId="0" borderId="10" xfId="31" applyFont="1" applyBorder="1" applyAlignment="1">
      <alignment horizontal="center" vertical="center" wrapText="1"/>
      <protection/>
    </xf>
    <xf numFmtId="0" fontId="2" fillId="0" borderId="14" xfId="31" applyFont="1" applyBorder="1" applyAlignment="1">
      <alignment horizontal="center" vertical="center" wrapText="1"/>
      <protection/>
    </xf>
    <xf numFmtId="0" fontId="2" fillId="0" borderId="20" xfId="31" applyFont="1" applyBorder="1" applyAlignment="1">
      <alignment horizontal="center" vertical="center" wrapText="1"/>
      <protection/>
    </xf>
    <xf numFmtId="0" fontId="6" fillId="0" borderId="17" xfId="31" applyBorder="1" applyAlignment="1">
      <alignment horizontal="center" vertical="center"/>
      <protection/>
    </xf>
    <xf numFmtId="0" fontId="6" fillId="0" borderId="17" xfId="31" applyBorder="1" applyAlignment="1">
      <alignment horizontal="center" vertical="center" wrapText="1"/>
      <protection/>
    </xf>
    <xf numFmtId="0" fontId="2" fillId="0" borderId="3" xfId="31" applyFont="1" applyBorder="1" applyAlignment="1">
      <alignment horizontal="center" vertical="center" wrapText="1"/>
      <protection/>
    </xf>
    <xf numFmtId="0" fontId="6" fillId="0" borderId="13" xfId="31" applyBorder="1" applyAlignment="1">
      <alignment/>
      <protection/>
    </xf>
    <xf numFmtId="0" fontId="2" fillId="0" borderId="13" xfId="31" applyFont="1" applyBorder="1" applyAlignment="1">
      <alignment horizontal="center" vertical="center" wrapText="1"/>
      <protection/>
    </xf>
    <xf numFmtId="0" fontId="14" fillId="0" borderId="9" xfId="26" applyFont="1" applyBorder="1" applyAlignment="1">
      <alignment horizontal="center" vertical="center" wrapText="1"/>
      <protection/>
    </xf>
    <xf numFmtId="0" fontId="14" fillId="0" borderId="12" xfId="26" applyFont="1" applyBorder="1" applyAlignment="1">
      <alignment horizontal="center" vertical="center" wrapText="1"/>
      <protection/>
    </xf>
    <xf numFmtId="0" fontId="14" fillId="0" borderId="17" xfId="26" applyFont="1" applyBorder="1" applyAlignment="1">
      <alignment horizontal="center" vertical="center" wrapText="1"/>
      <protection/>
    </xf>
    <xf numFmtId="0" fontId="10" fillId="0" borderId="46" xfId="26" applyFont="1" applyFill="1" applyBorder="1" applyAlignment="1">
      <alignment horizontal="distributed" vertical="center" wrapText="1"/>
      <protection/>
    </xf>
    <xf numFmtId="0" fontId="2" fillId="0" borderId="3" xfId="26" applyFont="1" applyBorder="1" applyAlignment="1">
      <alignment horizontal="distributed" vertical="center" wrapText="1"/>
      <protection/>
    </xf>
    <xf numFmtId="0" fontId="2" fillId="0" borderId="16" xfId="26" applyFont="1" applyBorder="1" applyAlignment="1">
      <alignment horizontal="distributed" vertical="center" wrapText="1"/>
      <protection/>
    </xf>
    <xf numFmtId="0" fontId="2" fillId="0" borderId="11" xfId="26" applyFont="1" applyBorder="1" applyAlignment="1">
      <alignment horizontal="distributed" vertical="center" wrapText="1"/>
      <protection/>
    </xf>
    <xf numFmtId="0" fontId="2" fillId="0" borderId="43" xfId="26" applyFont="1" applyBorder="1" applyAlignment="1">
      <alignment horizontal="distributed" vertical="center" wrapText="1"/>
      <protection/>
    </xf>
    <xf numFmtId="0" fontId="2" fillId="0" borderId="24" xfId="26" applyFont="1" applyBorder="1" applyAlignment="1">
      <alignment horizontal="distributed" vertical="center" wrapText="1"/>
      <protection/>
    </xf>
    <xf numFmtId="0" fontId="3" fillId="0" borderId="0" xfId="3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4" fillId="0" borderId="3" xfId="31" applyFont="1" applyBorder="1" applyAlignment="1">
      <alignment horizontal="center" wrapText="1"/>
      <protection/>
    </xf>
    <xf numFmtId="0" fontId="14" fillId="0" borderId="13" xfId="31" applyFont="1" applyBorder="1" applyAlignment="1">
      <alignment horizontal="center" wrapText="1"/>
      <protection/>
    </xf>
    <xf numFmtId="0" fontId="14" fillId="0" borderId="10" xfId="26" applyFont="1" applyBorder="1" applyAlignment="1">
      <alignment horizontal="center" vertical="center" wrapText="1"/>
      <protection/>
    </xf>
    <xf numFmtId="0" fontId="14" fillId="0" borderId="14" xfId="26" applyFont="1" applyBorder="1" applyAlignment="1">
      <alignment horizontal="center" vertical="center" wrapText="1"/>
      <protection/>
    </xf>
    <xf numFmtId="0" fontId="14" fillId="0" borderId="20" xfId="26" applyFont="1" applyBorder="1" applyAlignment="1">
      <alignment horizontal="center" vertical="center" wrapText="1"/>
      <protection/>
    </xf>
    <xf numFmtId="0" fontId="14" fillId="0" borderId="11" xfId="26" applyFont="1" applyBorder="1" applyAlignment="1">
      <alignment horizontal="center" vertical="center" wrapText="1"/>
      <protection/>
    </xf>
    <xf numFmtId="0" fontId="14" fillId="0" borderId="0" xfId="26" applyFont="1" applyBorder="1" applyAlignment="1">
      <alignment horizontal="center" vertical="center" wrapText="1"/>
      <protection/>
    </xf>
    <xf numFmtId="0" fontId="14" fillId="0" borderId="16" xfId="26" applyFont="1" applyBorder="1" applyAlignment="1">
      <alignment horizontal="center" vertical="center" wrapText="1"/>
      <protection/>
    </xf>
    <xf numFmtId="0" fontId="14" fillId="0" borderId="1" xfId="26" applyFont="1" applyBorder="1" applyAlignment="1">
      <alignment horizontal="center" vertical="center" wrapText="1"/>
      <protection/>
    </xf>
    <xf numFmtId="0" fontId="2" fillId="0" borderId="2" xfId="31" applyFont="1" applyBorder="1" applyAlignment="1">
      <alignment horizontal="center" vertical="center" wrapText="1"/>
      <protection/>
    </xf>
    <xf numFmtId="201" fontId="2" fillId="0" borderId="2" xfId="31" applyNumberFormat="1" applyFont="1" applyBorder="1" applyAlignment="1">
      <alignment horizontal="center" vertical="center" wrapText="1"/>
      <protection/>
    </xf>
    <xf numFmtId="0" fontId="2" fillId="0" borderId="9" xfId="25" applyFont="1" applyBorder="1" applyAlignment="1">
      <alignment horizontal="center" vertical="center"/>
      <protection/>
    </xf>
    <xf numFmtId="192" fontId="19" fillId="0" borderId="156" xfId="29" applyNumberFormat="1" applyFont="1" applyFill="1" applyBorder="1" applyAlignment="1">
      <alignment horizontal="center" vertical="center" wrapText="1"/>
      <protection/>
    </xf>
    <xf numFmtId="192" fontId="19" fillId="0" borderId="145" xfId="29" applyNumberFormat="1" applyFont="1" applyFill="1" applyBorder="1" applyAlignment="1">
      <alignment horizontal="center" vertical="center"/>
      <protection/>
    </xf>
    <xf numFmtId="185" fontId="19" fillId="0" borderId="116" xfId="29" applyNumberFormat="1" applyFont="1" applyBorder="1" applyAlignment="1">
      <alignment horizontal="center" vertical="center"/>
      <protection/>
    </xf>
    <xf numFmtId="185" fontId="19" fillId="0" borderId="70" xfId="29" applyNumberFormat="1" applyFont="1" applyBorder="1" applyAlignment="1">
      <alignment horizontal="center" vertical="center"/>
      <protection/>
    </xf>
    <xf numFmtId="193" fontId="19" fillId="0" borderId="157" xfId="29" applyNumberFormat="1" applyFont="1" applyBorder="1" applyAlignment="1">
      <alignment horizontal="center" vertical="center" wrapText="1"/>
      <protection/>
    </xf>
    <xf numFmtId="193" fontId="19" fillId="0" borderId="158" xfId="29" applyNumberFormat="1" applyFont="1" applyBorder="1" applyAlignment="1">
      <alignment horizontal="center" vertical="center" wrapText="1"/>
      <protection/>
    </xf>
    <xf numFmtId="192" fontId="19" fillId="0" borderId="116" xfId="29" applyNumberFormat="1" applyFont="1" applyFill="1" applyBorder="1" applyAlignment="1">
      <alignment horizontal="center" vertical="center" wrapText="1"/>
      <protection/>
    </xf>
    <xf numFmtId="192" fontId="19" fillId="0" borderId="70" xfId="29" applyNumberFormat="1" applyFont="1" applyFill="1" applyBorder="1" applyAlignment="1">
      <alignment horizontal="center" vertical="center"/>
      <protection/>
    </xf>
    <xf numFmtId="192" fontId="19" fillId="0" borderId="116" xfId="29" applyNumberFormat="1" applyFont="1" applyBorder="1" applyAlignment="1">
      <alignment horizontal="center" vertical="center"/>
      <protection/>
    </xf>
    <xf numFmtId="192" fontId="19" fillId="0" borderId="70" xfId="29" applyNumberFormat="1" applyFont="1" applyBorder="1" applyAlignment="1">
      <alignment horizontal="center" vertical="center"/>
      <protection/>
    </xf>
    <xf numFmtId="193" fontId="20" fillId="0" borderId="116" xfId="29" applyNumberFormat="1" applyFont="1" applyBorder="1" applyAlignment="1">
      <alignment horizontal="center" vertical="center" wrapText="1"/>
      <protection/>
    </xf>
    <xf numFmtId="193" fontId="20" fillId="0" borderId="70" xfId="29" applyNumberFormat="1" applyFont="1" applyBorder="1" applyAlignment="1">
      <alignment horizontal="center" vertical="center"/>
      <protection/>
    </xf>
    <xf numFmtId="192" fontId="19" fillId="0" borderId="159" xfId="29" applyNumberFormat="1" applyFont="1" applyBorder="1" applyAlignment="1">
      <alignment horizontal="left" vertical="center" wrapText="1"/>
      <protection/>
    </xf>
    <xf numFmtId="192" fontId="19" fillId="0" borderId="160" xfId="29" applyNumberFormat="1" applyFont="1" applyBorder="1" applyAlignment="1">
      <alignment horizontal="left" vertical="center" wrapText="1"/>
      <protection/>
    </xf>
    <xf numFmtId="192" fontId="19" fillId="0" borderId="161" xfId="29" applyNumberFormat="1" applyFont="1" applyBorder="1" applyAlignment="1">
      <alignment horizontal="left" vertical="center" wrapText="1"/>
      <protection/>
    </xf>
    <xf numFmtId="192" fontId="19" fillId="0" borderId="162" xfId="29" applyNumberFormat="1" applyFont="1" applyBorder="1" applyAlignment="1">
      <alignment horizontal="left" vertical="center" wrapText="1"/>
      <protection/>
    </xf>
    <xf numFmtId="192" fontId="19" fillId="0" borderId="156" xfId="29" applyNumberFormat="1" applyFont="1" applyBorder="1" applyAlignment="1">
      <alignment horizontal="center" vertical="center" wrapText="1"/>
      <protection/>
    </xf>
    <xf numFmtId="192" fontId="19" fillId="0" borderId="117" xfId="29" applyNumberFormat="1" applyFont="1" applyBorder="1" applyAlignment="1">
      <alignment horizontal="center" vertical="center" wrapText="1"/>
      <protection/>
    </xf>
    <xf numFmtId="192" fontId="19" fillId="0" borderId="119" xfId="29" applyNumberFormat="1" applyFont="1" applyBorder="1" applyAlignment="1">
      <alignment horizontal="center" vertical="center" wrapText="1"/>
      <protection/>
    </xf>
    <xf numFmtId="38" fontId="14" fillId="0" borderId="159" xfId="19" applyFont="1" applyBorder="1" applyAlignment="1">
      <alignment horizontal="left" vertical="center" wrapText="1"/>
    </xf>
    <xf numFmtId="38" fontId="14" fillId="0" borderId="160" xfId="19" applyFont="1" applyBorder="1" applyAlignment="1">
      <alignment horizontal="left" vertical="center" wrapText="1"/>
    </xf>
    <xf numFmtId="38" fontId="14" fillId="0" borderId="161" xfId="19" applyFont="1" applyBorder="1" applyAlignment="1">
      <alignment horizontal="left" vertical="center" wrapText="1"/>
    </xf>
    <xf numFmtId="38" fontId="14" fillId="0" borderId="162" xfId="19" applyFont="1" applyBorder="1" applyAlignment="1">
      <alignment horizontal="left" vertical="center" wrapText="1"/>
    </xf>
    <xf numFmtId="38" fontId="14" fillId="0" borderId="156" xfId="19" applyFont="1" applyBorder="1" applyAlignment="1">
      <alignment horizontal="center" vertical="center"/>
    </xf>
    <xf numFmtId="38" fontId="14" fillId="0" borderId="145" xfId="19" applyFont="1" applyBorder="1" applyAlignment="1">
      <alignment horizontal="center" vertical="center"/>
    </xf>
    <xf numFmtId="38" fontId="14" fillId="0" borderId="117" xfId="19" applyFont="1" applyBorder="1" applyAlignment="1">
      <alignment horizontal="center" vertical="center"/>
    </xf>
    <xf numFmtId="38" fontId="14" fillId="0" borderId="116" xfId="19" applyFont="1" applyBorder="1" applyAlignment="1">
      <alignment horizontal="center" vertical="center"/>
    </xf>
    <xf numFmtId="192" fontId="14" fillId="0" borderId="159" xfId="29" applyNumberFormat="1" applyFont="1" applyBorder="1" applyAlignment="1">
      <alignment horizontal="left" vertical="center" wrapText="1"/>
      <protection/>
    </xf>
    <xf numFmtId="192" fontId="14" fillId="0" borderId="160" xfId="29" applyNumberFormat="1" applyFont="1" applyBorder="1" applyAlignment="1">
      <alignment horizontal="left" vertical="center" wrapText="1"/>
      <protection/>
    </xf>
    <xf numFmtId="192" fontId="19" fillId="0" borderId="14" xfId="29" applyNumberFormat="1" applyFont="1" applyBorder="1" applyAlignment="1">
      <alignment horizontal="right" vertical="center"/>
      <protection/>
    </xf>
    <xf numFmtId="0" fontId="10" fillId="0" borderId="119" xfId="24" applyFont="1" applyBorder="1" applyAlignment="1">
      <alignment horizontal="center" vertical="center" wrapText="1"/>
      <protection/>
    </xf>
    <xf numFmtId="0" fontId="10" fillId="0" borderId="163" xfId="24" applyFont="1" applyBorder="1" applyAlignment="1">
      <alignment horizontal="center" vertical="center" wrapText="1"/>
      <protection/>
    </xf>
    <xf numFmtId="0" fontId="0" fillId="0" borderId="163" xfId="0" applyBorder="1" applyAlignment="1">
      <alignment horizontal="center" vertical="center" wrapText="1"/>
    </xf>
    <xf numFmtId="0" fontId="0" fillId="0" borderId="158" xfId="0" applyBorder="1" applyAlignment="1">
      <alignment horizontal="center" vertical="center" wrapText="1"/>
    </xf>
    <xf numFmtId="0" fontId="10" fillId="0" borderId="95" xfId="24" applyFont="1" applyBorder="1" applyAlignment="1">
      <alignment horizontal="center" vertical="center" wrapText="1"/>
      <protection/>
    </xf>
    <xf numFmtId="0" fontId="0" fillId="0" borderId="95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10" fillId="0" borderId="14" xfId="24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103" xfId="0" applyBorder="1" applyAlignment="1">
      <alignment vertical="center"/>
    </xf>
    <xf numFmtId="0" fontId="10" fillId="0" borderId="0" xfId="24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10" fillId="0" borderId="103" xfId="24" applyFont="1" applyBorder="1" applyAlignment="1">
      <alignment horizontal="center" vertical="center" wrapText="1"/>
      <protection/>
    </xf>
    <xf numFmtId="0" fontId="10" fillId="0" borderId="100" xfId="24" applyFont="1" applyBorder="1" applyAlignment="1">
      <alignment horizontal="center" vertical="center" wrapText="1"/>
      <protection/>
    </xf>
    <xf numFmtId="0" fontId="10" fillId="0" borderId="70" xfId="24" applyFont="1" applyBorder="1" applyAlignment="1">
      <alignment horizontal="center" vertical="center" wrapText="1"/>
      <protection/>
    </xf>
    <xf numFmtId="0" fontId="24" fillId="0" borderId="70" xfId="24" applyFont="1" applyFill="1" applyBorder="1" applyAlignment="1">
      <alignment horizontal="center" vertical="center" wrapText="1"/>
      <protection/>
    </xf>
    <xf numFmtId="0" fontId="10" fillId="0" borderId="93" xfId="24" applyFont="1" applyFill="1" applyBorder="1" applyAlignment="1">
      <alignment horizontal="center" vertical="center" wrapText="1"/>
      <protection/>
    </xf>
    <xf numFmtId="0" fontId="10" fillId="0" borderId="99" xfId="24" applyFont="1" applyFill="1" applyBorder="1" applyAlignment="1">
      <alignment horizontal="center" vertical="center" wrapText="1"/>
      <protection/>
    </xf>
    <xf numFmtId="0" fontId="10" fillId="0" borderId="99" xfId="24" applyFont="1" applyBorder="1" applyAlignment="1">
      <alignment horizontal="center" vertical="center" wrapText="1"/>
      <protection/>
    </xf>
    <xf numFmtId="0" fontId="14" fillId="0" borderId="164" xfId="24" applyFont="1" applyBorder="1" applyAlignment="1">
      <alignment horizontal="left" vertical="center" wrapText="1"/>
      <protection/>
    </xf>
    <xf numFmtId="0" fontId="0" fillId="0" borderId="165" xfId="0" applyBorder="1" applyAlignment="1">
      <alignment vertical="center"/>
    </xf>
    <xf numFmtId="0" fontId="0" fillId="0" borderId="166" xfId="0" applyBorder="1" applyAlignment="1">
      <alignment vertical="center"/>
    </xf>
    <xf numFmtId="0" fontId="0" fillId="0" borderId="167" xfId="0" applyBorder="1" applyAlignment="1">
      <alignment vertical="center"/>
    </xf>
    <xf numFmtId="0" fontId="0" fillId="0" borderId="168" xfId="0" applyBorder="1" applyAlignment="1">
      <alignment vertical="center"/>
    </xf>
    <xf numFmtId="0" fontId="0" fillId="0" borderId="169" xfId="0" applyBorder="1" applyAlignment="1">
      <alignment vertical="center"/>
    </xf>
    <xf numFmtId="0" fontId="9" fillId="0" borderId="14" xfId="24" applyFont="1" applyBorder="1" applyAlignment="1">
      <alignment vertical="center"/>
      <protection/>
    </xf>
    <xf numFmtId="0" fontId="0" fillId="0" borderId="14" xfId="0" applyBorder="1" applyAlignment="1">
      <alignment vertical="center"/>
    </xf>
    <xf numFmtId="185" fontId="10" fillId="0" borderId="157" xfId="24" applyNumberFormat="1" applyFont="1" applyBorder="1" applyAlignment="1">
      <alignment horizontal="center" vertical="center" wrapText="1"/>
      <protection/>
    </xf>
    <xf numFmtId="0" fontId="0" fillId="0" borderId="163" xfId="0" applyBorder="1" applyAlignment="1">
      <alignment vertical="center"/>
    </xf>
    <xf numFmtId="0" fontId="0" fillId="0" borderId="158" xfId="0" applyBorder="1" applyAlignment="1">
      <alignment vertical="center"/>
    </xf>
    <xf numFmtId="0" fontId="10" fillId="0" borderId="157" xfId="24" applyFont="1" applyBorder="1" applyAlignment="1">
      <alignment horizontal="center" vertical="center" wrapText="1"/>
      <protection/>
    </xf>
    <xf numFmtId="0" fontId="14" fillId="0" borderId="165" xfId="24" applyFont="1" applyBorder="1" applyAlignment="1">
      <alignment horizontal="left" vertical="center" wrapText="1"/>
      <protection/>
    </xf>
    <xf numFmtId="0" fontId="14" fillId="0" borderId="166" xfId="24" applyFont="1" applyBorder="1" applyAlignment="1">
      <alignment horizontal="left" vertical="center" wrapText="1"/>
      <protection/>
    </xf>
    <xf numFmtId="0" fontId="14" fillId="0" borderId="167" xfId="24" applyFont="1" applyBorder="1" applyAlignment="1">
      <alignment horizontal="left" vertical="center" wrapText="1"/>
      <protection/>
    </xf>
    <xf numFmtId="0" fontId="14" fillId="0" borderId="168" xfId="24" applyFont="1" applyBorder="1" applyAlignment="1">
      <alignment horizontal="left" vertical="center" wrapText="1"/>
      <protection/>
    </xf>
    <xf numFmtId="0" fontId="14" fillId="0" borderId="169" xfId="24" applyFont="1" applyBorder="1" applyAlignment="1">
      <alignment horizontal="left" vertical="center" wrapText="1"/>
      <protection/>
    </xf>
    <xf numFmtId="0" fontId="10" fillId="0" borderId="70" xfId="24" applyFont="1" applyFill="1" applyBorder="1" applyAlignment="1">
      <alignment horizontal="center" vertical="center" wrapText="1"/>
      <protection/>
    </xf>
    <xf numFmtId="0" fontId="10" fillId="0" borderId="93" xfId="24" applyFont="1" applyBorder="1" applyAlignment="1">
      <alignment horizontal="center" vertical="center" wrapText="1"/>
      <protection/>
    </xf>
    <xf numFmtId="0" fontId="10" fillId="0" borderId="68" xfId="24" applyFont="1" applyBorder="1" applyAlignment="1">
      <alignment horizontal="center" vertical="center" wrapText="1"/>
      <protection/>
    </xf>
    <xf numFmtId="0" fontId="10" fillId="0" borderId="69" xfId="24" applyFont="1" applyBorder="1" applyAlignment="1">
      <alignment horizontal="center" vertical="center" wrapText="1"/>
      <protection/>
    </xf>
    <xf numFmtId="185" fontId="10" fillId="0" borderId="145" xfId="24" applyNumberFormat="1" applyFont="1" applyBorder="1" applyAlignment="1">
      <alignment horizontal="center" vertical="center" wrapText="1"/>
      <protection/>
    </xf>
    <xf numFmtId="0" fontId="10" fillId="0" borderId="170" xfId="24" applyFont="1" applyBorder="1" applyAlignment="1">
      <alignment horizontal="center" vertical="center" wrapText="1"/>
      <protection/>
    </xf>
    <xf numFmtId="0" fontId="10" fillId="0" borderId="145" xfId="24" applyFont="1" applyBorder="1" applyAlignment="1">
      <alignment horizontal="center" vertical="center" wrapText="1"/>
      <protection/>
    </xf>
    <xf numFmtId="185" fontId="10" fillId="0" borderId="70" xfId="24" applyNumberFormat="1" applyFont="1" applyBorder="1" applyAlignment="1">
      <alignment horizontal="center" vertical="center" wrapText="1"/>
      <protection/>
    </xf>
    <xf numFmtId="38" fontId="14" fillId="0" borderId="116" xfId="19" applyFont="1" applyBorder="1" applyAlignment="1">
      <alignment horizontal="center" vertical="center" wrapText="1"/>
    </xf>
    <xf numFmtId="38" fontId="14" fillId="0" borderId="156" xfId="19" applyFont="1" applyBorder="1" applyAlignment="1">
      <alignment horizontal="center" vertical="center" wrapText="1"/>
    </xf>
    <xf numFmtId="38" fontId="14" fillId="0" borderId="70" xfId="19" applyFont="1" applyBorder="1" applyAlignment="1">
      <alignment horizontal="center" vertical="center"/>
    </xf>
    <xf numFmtId="38" fontId="14" fillId="0" borderId="169" xfId="19" applyFont="1" applyBorder="1" applyAlignment="1">
      <alignment horizontal="left" vertical="center" wrapText="1"/>
    </xf>
    <xf numFmtId="38" fontId="14" fillId="0" borderId="171" xfId="19" applyFont="1" applyBorder="1" applyAlignment="1">
      <alignment horizontal="left" vertical="center" wrapText="1"/>
    </xf>
    <xf numFmtId="38" fontId="14" fillId="0" borderId="120" xfId="19" applyFont="1" applyBorder="1" applyAlignment="1">
      <alignment horizontal="center" vertical="center" wrapText="1"/>
    </xf>
    <xf numFmtId="38" fontId="14" fillId="0" borderId="158" xfId="19" applyFont="1" applyBorder="1" applyAlignment="1">
      <alignment horizontal="center" vertical="center"/>
    </xf>
    <xf numFmtId="38" fontId="14" fillId="0" borderId="157" xfId="19" applyFont="1" applyBorder="1" applyAlignment="1">
      <alignment horizontal="center" vertical="center" wrapText="1"/>
    </xf>
    <xf numFmtId="38" fontId="14" fillId="0" borderId="163" xfId="19" applyFont="1" applyBorder="1" applyAlignment="1">
      <alignment horizontal="center" vertical="center" wrapText="1"/>
    </xf>
    <xf numFmtId="38" fontId="14" fillId="0" borderId="158" xfId="19" applyFont="1" applyBorder="1" applyAlignment="1">
      <alignment horizontal="center" vertical="center" wrapText="1"/>
    </xf>
  </cellXfs>
  <cellStyles count="23">
    <cellStyle name="Normal" xfId="0"/>
    <cellStyle name="Percent" xfId="15"/>
    <cellStyle name="パーセント_表１図１～表７図５" xfId="16"/>
    <cellStyle name="パーセント_本編表１～" xfId="17"/>
    <cellStyle name="Hyperlink" xfId="18"/>
    <cellStyle name="Comma [0]" xfId="19"/>
    <cellStyle name="Comma" xfId="20"/>
    <cellStyle name="Currency [0]" xfId="21"/>
    <cellStyle name="Currency" xfId="22"/>
    <cellStyle name="標準_【印刷用】 資料編（田島）" xfId="23"/>
    <cellStyle name="標準_１６～ 作成中" xfId="24"/>
    <cellStyle name="標準_H17国調第2次基本集計結果作成資料" xfId="25"/>
    <cellStyle name="標準_H17本編削除" xfId="26"/>
    <cellStyle name="標準_JB16" xfId="27"/>
    <cellStyle name="標準_リンクを作成する" xfId="28"/>
    <cellStyle name="標準_資料データ （製本用）" xfId="29"/>
    <cellStyle name="標準_新人口ピラミッド" xfId="30"/>
    <cellStyle name="標準_図６表８～表１５図１１" xfId="31"/>
    <cellStyle name="標準_第7表" xfId="32"/>
    <cellStyle name="標準_表１図１～表７図５" xfId="33"/>
    <cellStyle name="標準_平成17年国勢調査結果概要【統計表抜すい】" xfId="34"/>
    <cellStyle name="標準_本編表１～" xfId="35"/>
    <cellStyle name="Followed Hyperlink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年少人口</c:v>
          </c:tx>
          <c:spPr>
            <a:gradFill rotWithShape="1">
              <a:gsLst>
                <a:gs pos="0">
                  <a:srgbClr val="FFFFFF"/>
                </a:gs>
                <a:gs pos="100000">
                  <a:srgbClr val="454545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0.2250593746309588</c:v>
              </c:pt>
              <c:pt idx="1">
                <c:v>0.2202825860908924</c:v>
              </c:pt>
              <c:pt idx="2">
                <c:v>0.2068819080193281</c:v>
              </c:pt>
              <c:pt idx="3">
                <c:v>0.17163292354097162</c:v>
              </c:pt>
              <c:pt idx="4">
                <c:v>0.1438319650282546</c:v>
              </c:pt>
              <c:pt idx="5">
                <c:v>0.1261421380346876</c:v>
              </c:pt>
              <c:pt idx="6">
                <c:v>0.1294513743238768</c:v>
              </c:pt>
            </c:numLit>
          </c:val>
        </c:ser>
        <c:ser>
          <c:idx val="1"/>
          <c:order val="1"/>
          <c:tx>
            <c:v>生産年齢人口</c:v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0.68969046463109</c:v>
              </c:pt>
              <c:pt idx="1">
                <c:v>0.6849348584011254</c:v>
              </c:pt>
              <c:pt idx="2">
                <c:v>0.6894877592479943</c:v>
              </c:pt>
              <c:pt idx="3">
                <c:v>0.7040697408710753</c:v>
              </c:pt>
              <c:pt idx="4">
                <c:v>0.7041528947649003</c:v>
              </c:pt>
              <c:pt idx="5">
                <c:v>0.6880979077701171</c:v>
              </c:pt>
              <c:pt idx="6">
                <c:v>0.665614306214814</c:v>
              </c:pt>
            </c:numLit>
          </c:val>
        </c:ser>
        <c:ser>
          <c:idx val="2"/>
          <c:order val="2"/>
          <c:tx>
            <c:v>老年人口</c:v>
          </c:tx>
          <c:spPr>
            <a:gradFill rotWithShape="1">
              <a:gsLst>
                <a:gs pos="0">
                  <a:srgbClr val="070707"/>
                </a:gs>
                <a:gs pos="50000">
                  <a:srgbClr val="FFFFFF"/>
                </a:gs>
                <a:gs pos="100000">
                  <a:srgbClr val="070707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0.08525016073795122</c:v>
              </c:pt>
              <c:pt idx="1">
                <c:v>0.09467245703101107</c:v>
              </c:pt>
              <c:pt idx="2">
                <c:v>0.10236780791258737</c:v>
              </c:pt>
              <c:pt idx="3">
                <c:v>0.12083542799689229</c:v>
              </c:pt>
              <c:pt idx="4">
                <c:v>0.15049578846358888</c:v>
              </c:pt>
              <c:pt idx="5">
                <c:v>0.1840184173485698</c:v>
              </c:pt>
              <c:pt idx="6">
                <c:v>0.2033557787835302</c:v>
              </c:pt>
            </c:numLit>
          </c:val>
        </c:ser>
        <c:overlap val="100"/>
        <c:axId val="43951852"/>
        <c:axId val="60022349"/>
      </c:barChart>
      <c:catAx>
        <c:axId val="439518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60022349"/>
        <c:crosses val="autoZero"/>
        <c:auto val="1"/>
        <c:lblOffset val="100"/>
        <c:noMultiLvlLbl val="0"/>
      </c:catAx>
      <c:valAx>
        <c:axId val="60022349"/>
        <c:scaling>
          <c:orientation val="minMax"/>
        </c:scaling>
        <c:axPos val="t"/>
        <c:majorGridlines>
          <c:spPr>
            <a:ln w="3175">
              <a:solidFill/>
            </a:ln>
          </c:spPr>
        </c:majorGridlines>
        <c:delete val="1"/>
        <c:majorTickMark val="in"/>
        <c:minorTickMark val="none"/>
        <c:tickLblPos val="nextTo"/>
        <c:crossAx val="43951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</cdr:y>
    </cdr:from>
    <cdr:to>
      <cdr:x>0.33725</cdr:x>
      <cdr:y>0.0485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年少人口</a:t>
          </a:r>
        </a:p>
      </cdr:txBody>
    </cdr:sp>
  </cdr:relSizeAnchor>
  <cdr:relSizeAnchor xmlns:cdr="http://schemas.openxmlformats.org/drawingml/2006/chartDrawing">
    <cdr:from>
      <cdr:x>0.4995</cdr:x>
      <cdr:y>0</cdr:y>
    </cdr:from>
    <cdr:to>
      <cdr:x>0.61875</cdr:x>
      <cdr:y>0.0485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生産年齢人口</a:t>
          </a:r>
        </a:p>
      </cdr:txBody>
    </cdr:sp>
  </cdr:relSizeAnchor>
  <cdr:relSizeAnchor xmlns:cdr="http://schemas.openxmlformats.org/drawingml/2006/chartDrawing">
    <cdr:from>
      <cdr:x>0.778</cdr:x>
      <cdr:y>0</cdr:y>
    </cdr:from>
    <cdr:to>
      <cdr:x>1</cdr:x>
      <cdr:y>0.0485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老年人口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9525</xdr:rowOff>
    </xdr:from>
    <xdr:to>
      <xdr:col>8</xdr:col>
      <xdr:colOff>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6362700" y="504825"/>
        <a:ext cx="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userfile\user2\tazima.71398\&#12510;&#12452;%20&#12489;&#12461;&#12517;&#12513;&#12531;&#12488;\&#30000;&#23798;\&#22269;&#21218;&#35519;&#26619;\&#34920;X1&#12288;&#20462;&#27491;&#29256;&#12288;&#22833;&#259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userfile\user2\tazima.71398\&#12510;&#12452;%20&#12489;&#12461;&#12517;&#12513;&#12531;&#12488;\&#30000;&#23798;\&#22269;&#21218;&#35519;&#26619;\void\&#19981;&#25505;&#29992;&#21450;&#12403;&#22833;&#25943;&#2031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userfile\user2\tazima.71398\&#12510;&#12452;%20&#12489;&#12461;&#12517;&#12513;&#12531;&#12488;\&#30000;&#23798;\&#22269;&#21218;&#35519;&#26619;\&#25968;&#23383;&#12481;&#12455;&#12483;&#12463;&#29992;PDF\&#34920;X1&#12288;&#20462;&#27491;&#29256;&#12288;&#22833;&#259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　表X１修正版　失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番外編１_20130111"/>
      <sheetName val="24-5 (ボツ)"/>
      <sheetName val="24-6未"/>
      <sheetName val="新　表X１修正版"/>
      <sheetName val="表17"/>
      <sheetName val="表18"/>
      <sheetName val="表19"/>
      <sheetName val="表20"/>
      <sheetName val="表21－H17年型"/>
      <sheetName val="表22－H17年型"/>
      <sheetName val="5"/>
      <sheetName val="6"/>
      <sheetName val="7"/>
      <sheetName val="11変更版"/>
      <sheetName val="12"/>
      <sheetName val="13新スタイル"/>
      <sheetName val="13一部データなし，未完了"/>
      <sheetName val="16未"/>
      <sheetName val="18一部変更"/>
      <sheetName val="19"/>
      <sheetName val="20"/>
      <sheetName val="21"/>
      <sheetName val="22"/>
      <sheetName val="23"/>
      <sheetName val="24-1"/>
      <sheetName val="24-2"/>
      <sheetName val="24-3"/>
      <sheetName val="24-4"/>
      <sheetName val="24-5"/>
      <sheetName val="24-5 (2)"/>
      <sheetName val="24-7"/>
      <sheetName val="24-8"/>
      <sheetName val="24-9"/>
      <sheetName val="番外編１"/>
      <sheetName val="表23"/>
      <sheetName val="番外編２＿居住期間２枚もの"/>
      <sheetName val="番外編２＿居住期間１枚もの"/>
      <sheetName val="表8"/>
      <sheetName val="表10市町"/>
      <sheetName val="表11"/>
      <sheetName val="表13改訂案　 ワードにできな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新　表X１修正版　失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showGridLines="0" tabSelected="1" zoomScaleSheetLayoutView="100" workbookViewId="0" topLeftCell="A1">
      <selection activeCell="A2" sqref="A2"/>
    </sheetView>
  </sheetViews>
  <sheetFormatPr defaultColWidth="9.00390625" defaultRowHeight="13.5"/>
  <cols>
    <col min="1" max="1" width="86.625" style="842" customWidth="1"/>
    <col min="2" max="2" width="5.00390625" style="841" bestFit="1" customWidth="1"/>
    <col min="3" max="16384" width="9.00390625" style="841" customWidth="1"/>
  </cols>
  <sheetData>
    <row r="1" spans="1:3" s="827" customFormat="1" ht="19.5" customHeight="1">
      <c r="A1" s="870" t="s">
        <v>701</v>
      </c>
      <c r="B1" s="825"/>
      <c r="C1" s="826"/>
    </row>
    <row r="2" spans="1:3" s="827" customFormat="1" ht="18.75" customHeight="1">
      <c r="A2" s="871"/>
      <c r="B2" s="825"/>
      <c r="C2" s="826"/>
    </row>
    <row r="3" spans="1:3" s="827" customFormat="1" ht="18.75" customHeight="1">
      <c r="A3" s="879"/>
      <c r="B3" s="828"/>
      <c r="C3" s="826"/>
    </row>
    <row r="4" spans="1:3" s="832" customFormat="1" ht="18.75" customHeight="1">
      <c r="A4" s="880" t="s">
        <v>699</v>
      </c>
      <c r="B4" s="830"/>
      <c r="C4" s="831"/>
    </row>
    <row r="5" spans="1:3" s="832" customFormat="1" ht="18.75" customHeight="1">
      <c r="A5" s="880" t="s">
        <v>702</v>
      </c>
      <c r="B5" s="830"/>
      <c r="C5" s="831"/>
    </row>
    <row r="6" spans="1:3" s="832" customFormat="1" ht="18.75" customHeight="1">
      <c r="A6" s="880" t="s">
        <v>703</v>
      </c>
      <c r="B6" s="830"/>
      <c r="C6" s="831"/>
    </row>
    <row r="7" spans="1:3" s="832" customFormat="1" ht="18.75" customHeight="1">
      <c r="A7" s="880" t="s">
        <v>704</v>
      </c>
      <c r="B7" s="830"/>
      <c r="C7" s="831"/>
    </row>
    <row r="8" spans="1:3" s="834" customFormat="1" ht="18.75" customHeight="1">
      <c r="A8" s="880" t="s">
        <v>705</v>
      </c>
      <c r="B8" s="830"/>
      <c r="C8" s="833"/>
    </row>
    <row r="9" spans="1:3" s="834" customFormat="1" ht="18.75" customHeight="1">
      <c r="A9" s="880" t="s">
        <v>706</v>
      </c>
      <c r="B9" s="830"/>
      <c r="C9" s="833"/>
    </row>
    <row r="10" spans="1:3" s="834" customFormat="1" ht="18.75" customHeight="1">
      <c r="A10" s="880" t="s">
        <v>707</v>
      </c>
      <c r="B10" s="830"/>
      <c r="C10" s="833"/>
    </row>
    <row r="11" spans="1:3" s="834" customFormat="1" ht="18.75" customHeight="1">
      <c r="A11" s="880" t="s">
        <v>708</v>
      </c>
      <c r="B11" s="830"/>
      <c r="C11" s="833"/>
    </row>
    <row r="12" spans="1:3" s="834" customFormat="1" ht="18.75" customHeight="1">
      <c r="A12" s="880" t="s">
        <v>709</v>
      </c>
      <c r="B12" s="830"/>
      <c r="C12" s="833"/>
    </row>
    <row r="13" spans="1:3" s="834" customFormat="1" ht="18.75" customHeight="1">
      <c r="A13" s="881" t="s">
        <v>710</v>
      </c>
      <c r="B13" s="830"/>
      <c r="C13" s="836"/>
    </row>
    <row r="14" spans="1:3" s="834" customFormat="1" ht="18.75" customHeight="1">
      <c r="A14" s="880" t="s">
        <v>711</v>
      </c>
      <c r="B14" s="830"/>
      <c r="C14" s="833"/>
    </row>
    <row r="15" spans="1:3" s="834" customFormat="1" ht="18.75" customHeight="1">
      <c r="A15" s="880" t="s">
        <v>712</v>
      </c>
      <c r="B15" s="830"/>
      <c r="C15" s="833"/>
    </row>
    <row r="16" spans="1:3" s="834" customFormat="1" ht="18.75" customHeight="1">
      <c r="A16" s="881" t="s">
        <v>713</v>
      </c>
      <c r="B16" s="830"/>
      <c r="C16" s="836"/>
    </row>
    <row r="17" spans="1:3" s="834" customFormat="1" ht="18.75" customHeight="1">
      <c r="A17" s="880" t="s">
        <v>714</v>
      </c>
      <c r="B17" s="830"/>
      <c r="C17" s="833"/>
    </row>
    <row r="18" spans="1:3" s="834" customFormat="1" ht="18.75" customHeight="1">
      <c r="A18" s="880" t="s">
        <v>715</v>
      </c>
      <c r="B18" s="830"/>
      <c r="C18" s="833"/>
    </row>
    <row r="19" spans="1:3" s="834" customFormat="1" ht="31.5" customHeight="1">
      <c r="A19" s="881" t="s">
        <v>716</v>
      </c>
      <c r="B19" s="830"/>
      <c r="C19" s="833"/>
    </row>
    <row r="20" spans="1:3" s="834" customFormat="1" ht="18.75" customHeight="1">
      <c r="A20" s="880" t="s">
        <v>697</v>
      </c>
      <c r="B20" s="830"/>
      <c r="C20" s="833"/>
    </row>
    <row r="21" spans="1:3" s="834" customFormat="1" ht="18.75" customHeight="1">
      <c r="A21" s="880" t="s">
        <v>717</v>
      </c>
      <c r="B21" s="830"/>
      <c r="C21" s="833"/>
    </row>
    <row r="22" spans="1:3" s="834" customFormat="1" ht="18.75" customHeight="1">
      <c r="A22" s="880" t="s">
        <v>718</v>
      </c>
      <c r="B22" s="830"/>
      <c r="C22" s="833"/>
    </row>
    <row r="23" spans="1:3" s="834" customFormat="1" ht="18.75" customHeight="1">
      <c r="A23" s="881" t="s">
        <v>719</v>
      </c>
      <c r="B23" s="830"/>
      <c r="C23" s="833"/>
    </row>
    <row r="24" spans="1:3" s="838" customFormat="1" ht="18.75" customHeight="1">
      <c r="A24" s="881" t="s">
        <v>720</v>
      </c>
      <c r="B24" s="830"/>
      <c r="C24" s="837"/>
    </row>
    <row r="25" spans="1:3" s="834" customFormat="1" ht="18.75" customHeight="1">
      <c r="A25" s="881" t="s">
        <v>721</v>
      </c>
      <c r="B25" s="830"/>
      <c r="C25" s="833"/>
    </row>
    <row r="26" spans="1:3" s="834" customFormat="1" ht="18.75" customHeight="1">
      <c r="A26" s="881" t="s">
        <v>698</v>
      </c>
      <c r="B26" s="828"/>
      <c r="C26" s="833"/>
    </row>
    <row r="27" spans="1:3" s="834" customFormat="1" ht="18.75" customHeight="1">
      <c r="A27" s="882" t="s">
        <v>722</v>
      </c>
      <c r="B27" s="839"/>
      <c r="C27" s="836"/>
    </row>
    <row r="28" spans="1:3" s="834" customFormat="1" ht="18.75" customHeight="1">
      <c r="A28" s="882" t="s">
        <v>723</v>
      </c>
      <c r="B28" s="830"/>
      <c r="C28" s="833"/>
    </row>
    <row r="29" spans="1:3" s="834" customFormat="1" ht="18.75" customHeight="1">
      <c r="A29" s="883"/>
      <c r="B29" s="830"/>
      <c r="C29" s="833"/>
    </row>
    <row r="30" spans="1:3" s="834" customFormat="1" ht="18.75" customHeight="1">
      <c r="A30" s="843" t="s">
        <v>728</v>
      </c>
      <c r="B30" s="830"/>
      <c r="C30" s="833"/>
    </row>
    <row r="31" spans="1:3" s="834" customFormat="1" ht="31.5" customHeight="1">
      <c r="A31" s="835"/>
      <c r="B31" s="830"/>
      <c r="C31" s="833"/>
    </row>
    <row r="32" spans="1:3" s="834" customFormat="1" ht="18.75" customHeight="1">
      <c r="A32" s="829"/>
      <c r="B32" s="830"/>
      <c r="C32" s="833"/>
    </row>
    <row r="33" spans="1:3" s="834" customFormat="1" ht="18.75" customHeight="1">
      <c r="A33" s="829"/>
      <c r="B33" s="830"/>
      <c r="C33" s="836"/>
    </row>
    <row r="34" spans="1:3" s="834" customFormat="1" ht="18.75" customHeight="1">
      <c r="A34" s="829"/>
      <c r="B34" s="830"/>
      <c r="C34" s="833"/>
    </row>
    <row r="35" spans="1:3" s="834" customFormat="1" ht="18.75" customHeight="1">
      <c r="A35" s="829"/>
      <c r="B35" s="830"/>
      <c r="C35" s="833"/>
    </row>
    <row r="36" spans="1:3" s="834" customFormat="1" ht="18.75" customHeight="1">
      <c r="A36" s="829"/>
      <c r="B36" s="830"/>
      <c r="C36" s="833"/>
    </row>
    <row r="37" spans="1:2" ht="18.75" customHeight="1">
      <c r="A37" s="840"/>
      <c r="B37" s="830"/>
    </row>
    <row r="38" spans="1:2" ht="18.75" customHeight="1">
      <c r="A38" s="840"/>
      <c r="B38" s="830"/>
    </row>
    <row r="39" spans="1:2" ht="18.75" customHeight="1">
      <c r="A39" s="840"/>
      <c r="B39" s="830"/>
    </row>
    <row r="40" spans="1:2" ht="18.75" customHeight="1">
      <c r="A40" s="840"/>
      <c r="B40" s="830"/>
    </row>
    <row r="41" spans="1:2" ht="18.75" customHeight="1">
      <c r="A41" s="840"/>
      <c r="B41" s="830"/>
    </row>
  </sheetData>
  <hyperlinks>
    <hyperlink ref="A4" location="表1!A2" display="（表 1）　国勢調査人口・世帯数の推移"/>
    <hyperlink ref="A5" location="表2!A2" display="（表 2）　県下各市の人口，面積，人口密度，世帯数"/>
    <hyperlink ref="A6" location="表3!A2" display="（表 3）　年齢構造係数の推移"/>
    <hyperlink ref="A7" location="表4!A2" display="（表 4）　老年人口の推移"/>
    <hyperlink ref="A8" location="表5!A2" display="（表 5）　年齢別（５歳階級）人口構造の推移"/>
    <hyperlink ref="A9" location="表6!A2" display="（表 6）　年齢構造指数の推移　"/>
    <hyperlink ref="A10" location="表7!A2" display="（表 7）　年齢構造指数の比較"/>
    <hyperlink ref="A11" location="表8!A2" display="（表 8）　年齢別（５歳階級）の男女別人口，性比　"/>
    <hyperlink ref="A12" location="表9!A2" display="（表 9）　兵庫県下の接近度　"/>
    <hyperlink ref="A13" location="表10!A2" display="（表 10）　男女別15歳以上の有配偶者数，未婚者数の推移"/>
    <hyperlink ref="A14" location="表11!A2" display="（表 11）　兵庫県下の１世帯当たり人員"/>
    <hyperlink ref="A15" location="表12!A2" display="（表 12）　世帯数，世帯人員の推移　"/>
    <hyperlink ref="A16" location="表13!A2" display="（表 13）　家族類型別一般世帯数，一般世帯人員"/>
    <hyperlink ref="A17" location="表14!A2" display="（表 14）　核家族世帯，単独世帯の世帯数及び構成比の推移"/>
    <hyperlink ref="A18" location="表15!A2" display="（表 15）　65歳以上の世帯員のいる一般世帯数及び構成比の推移　　　"/>
    <hyperlink ref="A19" location="表16!A2" display="表16!A2"/>
    <hyperlink ref="A20" location="表17!A2" display="表17!A2"/>
    <hyperlink ref="A21" location="表18!A21" display="（表 18）　男女，年齢別就業者数及び就業率 　"/>
    <hyperlink ref="A22" location="表19!A2" display="（表 19）　町別人口，世帯数，世帯人員，性比"/>
    <hyperlink ref="A23" location="表20!A2" display="（表 20）　年齢別・男女別人口　"/>
    <hyperlink ref="A24" location="表21!A2" display="（表 21）　町別・年齢３区分別人口・人口構成比及び年齢構造指数"/>
    <hyperlink ref="A25" location="表22!A2" display="（表 22）　町別面積，１人当たり人口，人口密度，接近度"/>
    <hyperlink ref="A26" location="表23!A2" display="（表 23）　家族類型別一般世帯数"/>
    <hyperlink ref="A27" location="表24!A2" display="（表 24）　家族類型別一般世帯人員及び１世帯当たり人員"/>
    <hyperlink ref="A28" location="表25!A2" display="（表 25）　町別労働力人口"/>
    <hyperlink ref="A30" location="目次!A1" display="このページのトップへ"/>
  </hyperlinks>
  <printOptions/>
  <pageMargins left="0.7874015748031497" right="0.5905511811023623" top="0.984251968503937" bottom="0.5905511811023623" header="0.5118110236220472" footer="0.31496062992125984"/>
  <pageSetup firstPageNumber="1" useFirstPageNumber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00390625" defaultRowHeight="13.5"/>
  <cols>
    <col min="1" max="4" width="16.625" style="252" customWidth="1"/>
    <col min="5" max="16384" width="8.00390625" style="252" customWidth="1"/>
  </cols>
  <sheetData>
    <row r="1" ht="15" customHeight="1">
      <c r="A1" s="843" t="s">
        <v>700</v>
      </c>
    </row>
    <row r="2" ht="18" customHeight="1">
      <c r="A2" s="251" t="s">
        <v>645</v>
      </c>
    </row>
    <row r="3" spans="3:4" ht="24" customHeight="1">
      <c r="C3" s="913" t="s">
        <v>359</v>
      </c>
      <c r="D3" s="913"/>
    </row>
    <row r="4" spans="1:4" ht="18" customHeight="1">
      <c r="A4" s="436" t="s">
        <v>352</v>
      </c>
      <c r="B4" s="435" t="s">
        <v>351</v>
      </c>
      <c r="C4" s="436"/>
      <c r="D4" s="433" t="s">
        <v>351</v>
      </c>
    </row>
    <row r="5" spans="1:4" ht="10.5" customHeight="1">
      <c r="A5" s="438"/>
      <c r="B5" s="437" t="s">
        <v>353</v>
      </c>
      <c r="C5" s="438"/>
      <c r="D5" s="437" t="s">
        <v>353</v>
      </c>
    </row>
    <row r="6" spans="1:5" ht="18" customHeight="1">
      <c r="A6" s="439" t="s">
        <v>279</v>
      </c>
      <c r="B6" s="440">
        <v>11.3</v>
      </c>
      <c r="C6" s="439" t="s">
        <v>276</v>
      </c>
      <c r="D6" s="440">
        <v>147.1</v>
      </c>
      <c r="E6"/>
    </row>
    <row r="7" spans="1:5" ht="18" customHeight="1">
      <c r="A7" s="439" t="s">
        <v>284</v>
      </c>
      <c r="B7" s="440">
        <v>12.1</v>
      </c>
      <c r="C7" s="439" t="s">
        <v>354</v>
      </c>
      <c r="D7" s="440">
        <v>140.5</v>
      </c>
      <c r="E7"/>
    </row>
    <row r="8" spans="1:5" ht="18" customHeight="1">
      <c r="A8" s="439" t="s">
        <v>280</v>
      </c>
      <c r="B8" s="440">
        <v>14</v>
      </c>
      <c r="C8" s="439" t="s">
        <v>273</v>
      </c>
      <c r="D8" s="440">
        <v>137.9</v>
      </c>
      <c r="E8"/>
    </row>
    <row r="9" spans="1:5" ht="18" customHeight="1">
      <c r="A9" s="439" t="s">
        <v>283</v>
      </c>
      <c r="B9" s="440">
        <v>15.1</v>
      </c>
      <c r="C9" s="439" t="s">
        <v>9</v>
      </c>
      <c r="D9" s="440">
        <v>136.3</v>
      </c>
      <c r="E9"/>
    </row>
    <row r="10" spans="1:7" ht="18" customHeight="1">
      <c r="A10" s="439" t="s">
        <v>281</v>
      </c>
      <c r="B10" s="440">
        <v>15.4</v>
      </c>
      <c r="C10" s="439" t="s">
        <v>275</v>
      </c>
      <c r="D10" s="440">
        <v>135.8</v>
      </c>
      <c r="F10"/>
      <c r="G10"/>
    </row>
    <row r="11" spans="1:7" ht="18" customHeight="1">
      <c r="A11" s="439" t="s">
        <v>357</v>
      </c>
      <c r="B11" s="440">
        <v>17.8</v>
      </c>
      <c r="C11" s="439" t="s">
        <v>4</v>
      </c>
      <c r="D11" s="440">
        <v>135.7</v>
      </c>
      <c r="F11"/>
      <c r="G11"/>
    </row>
    <row r="12" spans="1:7" ht="18" customHeight="1">
      <c r="A12" s="439" t="s">
        <v>290</v>
      </c>
      <c r="B12" s="440">
        <v>19.9</v>
      </c>
      <c r="C12" s="439" t="s">
        <v>355</v>
      </c>
      <c r="D12" s="440">
        <v>131.9</v>
      </c>
      <c r="F12"/>
      <c r="G12"/>
    </row>
    <row r="13" spans="1:7" ht="18" customHeight="1">
      <c r="A13" s="439" t="s">
        <v>278</v>
      </c>
      <c r="B13" s="440">
        <v>20.3</v>
      </c>
      <c r="C13" s="439" t="s">
        <v>7</v>
      </c>
      <c r="D13" s="440">
        <v>119.1</v>
      </c>
      <c r="F13"/>
      <c r="G13"/>
    </row>
    <row r="14" spans="1:7" ht="18" customHeight="1">
      <c r="A14" s="439" t="s">
        <v>358</v>
      </c>
      <c r="B14" s="440">
        <v>20.6</v>
      </c>
      <c r="C14" s="439" t="s">
        <v>356</v>
      </c>
      <c r="D14" s="440">
        <v>102.1</v>
      </c>
      <c r="F14"/>
      <c r="G14"/>
    </row>
    <row r="15" spans="1:7" ht="18" customHeight="1">
      <c r="A15" s="441" t="s">
        <v>289</v>
      </c>
      <c r="B15" s="444">
        <v>22.8</v>
      </c>
      <c r="C15" s="441" t="s">
        <v>3</v>
      </c>
      <c r="D15" s="444">
        <v>100.4</v>
      </c>
      <c r="F15"/>
      <c r="G15"/>
    </row>
    <row r="16" spans="1:4" ht="13.5" customHeight="1">
      <c r="A16" s="442"/>
      <c r="B16" s="443"/>
      <c r="C16" s="442"/>
      <c r="D16" s="443"/>
    </row>
  </sheetData>
  <mergeCells count="1">
    <mergeCell ref="C3:D3"/>
  </mergeCells>
  <hyperlinks>
    <hyperlink ref="A1" location="目次!A12" display="目次へ"/>
  </hyperlinks>
  <printOptions/>
  <pageMargins left="0.7874015748031497" right="0.5905511811023623" top="0.984251968503937" bottom="0.5905511811023623" header="0.5118110236220472" footer="0.70866141732283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/>
  <cols>
    <col min="1" max="1" width="8.625" style="252" customWidth="1"/>
    <col min="2" max="4" width="7.625" style="252" customWidth="1"/>
    <col min="5" max="6" width="6.875" style="252" customWidth="1"/>
    <col min="7" max="9" width="7.625" style="252" customWidth="1"/>
    <col min="10" max="11" width="6.875" style="252" customWidth="1"/>
    <col min="12" max="16384" width="8.00390625" style="252" customWidth="1"/>
  </cols>
  <sheetData>
    <row r="1" ht="15" customHeight="1">
      <c r="A1" s="843" t="s">
        <v>700</v>
      </c>
    </row>
    <row r="2" ht="18" customHeight="1">
      <c r="A2" s="251" t="s">
        <v>646</v>
      </c>
    </row>
    <row r="3" ht="6" customHeight="1">
      <c r="A3" s="251"/>
    </row>
    <row r="4" spans="1:11" ht="19.5" customHeight="1">
      <c r="A4" s="914" t="s">
        <v>18</v>
      </c>
      <c r="B4" s="914" t="s">
        <v>81</v>
      </c>
      <c r="C4" s="914"/>
      <c r="D4" s="914"/>
      <c r="E4" s="914"/>
      <c r="F4" s="914"/>
      <c r="G4" s="914" t="s">
        <v>82</v>
      </c>
      <c r="H4" s="914"/>
      <c r="I4" s="914"/>
      <c r="J4" s="914"/>
      <c r="K4" s="914"/>
    </row>
    <row r="5" spans="1:11" ht="19.5" customHeight="1">
      <c r="A5" s="915"/>
      <c r="B5" s="254" t="s">
        <v>52</v>
      </c>
      <c r="C5" s="254" t="s">
        <v>243</v>
      </c>
      <c r="D5" s="254" t="s">
        <v>242</v>
      </c>
      <c r="E5" s="255" t="s">
        <v>245</v>
      </c>
      <c r="F5" s="254" t="s">
        <v>244</v>
      </c>
      <c r="G5" s="254" t="s">
        <v>52</v>
      </c>
      <c r="H5" s="254" t="s">
        <v>243</v>
      </c>
      <c r="I5" s="254" t="s">
        <v>242</v>
      </c>
      <c r="J5" s="255" t="s">
        <v>245</v>
      </c>
      <c r="K5" s="254" t="s">
        <v>244</v>
      </c>
    </row>
    <row r="6" spans="1:11" s="260" customFormat="1" ht="10.5" customHeight="1">
      <c r="A6" s="256"/>
      <c r="B6" s="257" t="s">
        <v>221</v>
      </c>
      <c r="C6" s="258" t="s">
        <v>221</v>
      </c>
      <c r="D6" s="258" t="s">
        <v>221</v>
      </c>
      <c r="E6" s="258" t="s">
        <v>85</v>
      </c>
      <c r="F6" s="259" t="s">
        <v>85</v>
      </c>
      <c r="G6" s="257" t="s">
        <v>221</v>
      </c>
      <c r="H6" s="258" t="s">
        <v>221</v>
      </c>
      <c r="I6" s="258" t="s">
        <v>221</v>
      </c>
      <c r="J6" s="258" t="s">
        <v>85</v>
      </c>
      <c r="K6" s="259" t="s">
        <v>85</v>
      </c>
    </row>
    <row r="7" spans="1:11" ht="19.5" customHeight="1">
      <c r="A7" s="261" t="s">
        <v>246</v>
      </c>
      <c r="B7" s="262">
        <v>29376</v>
      </c>
      <c r="C7" s="263">
        <v>19964</v>
      </c>
      <c r="D7" s="263">
        <v>8063</v>
      </c>
      <c r="E7" s="803">
        <f>C7/B7*100</f>
        <v>67.96023965141612</v>
      </c>
      <c r="F7" s="266">
        <f>D7/B7*100</f>
        <v>27.44757625272331</v>
      </c>
      <c r="G7" s="262">
        <v>34750</v>
      </c>
      <c r="H7" s="263">
        <v>19973</v>
      </c>
      <c r="I7" s="265">
        <v>9200</v>
      </c>
      <c r="J7" s="264">
        <f>H7/G7*100</f>
        <v>57.476258992805754</v>
      </c>
      <c r="K7" s="266">
        <f>I7/G7*100</f>
        <v>26.47482014388489</v>
      </c>
    </row>
    <row r="8" spans="1:11" ht="19.5" customHeight="1">
      <c r="A8" s="261" t="s">
        <v>247</v>
      </c>
      <c r="B8" s="262">
        <v>33238</v>
      </c>
      <c r="C8" s="263">
        <v>22546</v>
      </c>
      <c r="D8" s="263">
        <v>8830</v>
      </c>
      <c r="E8" s="803">
        <f>C8/B8*100</f>
        <v>67.83199951862326</v>
      </c>
      <c r="F8" s="266">
        <f>D8/B8*100</f>
        <v>26.565978699079366</v>
      </c>
      <c r="G8" s="262">
        <v>39875</v>
      </c>
      <c r="H8" s="263">
        <v>22616</v>
      </c>
      <c r="I8" s="265">
        <v>10253</v>
      </c>
      <c r="J8" s="264">
        <f>H8/G8*100</f>
        <v>56.717241379310344</v>
      </c>
      <c r="K8" s="266">
        <f>I8/G8*100</f>
        <v>25.7128526645768</v>
      </c>
    </row>
    <row r="9" spans="1:11" ht="18.75" customHeight="1">
      <c r="A9" s="261" t="s">
        <v>248</v>
      </c>
      <c r="B9" s="262">
        <v>35348</v>
      </c>
      <c r="C9" s="265">
        <v>24117</v>
      </c>
      <c r="D9" s="265">
        <v>9023</v>
      </c>
      <c r="E9" s="803">
        <f>C9/B9*100</f>
        <v>68.22733959488514</v>
      </c>
      <c r="F9" s="266">
        <f>D9/B9*100</f>
        <v>25.5261966730791</v>
      </c>
      <c r="G9" s="262">
        <v>43372</v>
      </c>
      <c r="H9" s="265">
        <v>24373</v>
      </c>
      <c r="I9" s="265">
        <v>10756</v>
      </c>
      <c r="J9" s="264">
        <f>H9/G9*100</f>
        <v>56.195241169418054</v>
      </c>
      <c r="K9" s="266">
        <f>I9/G9*100</f>
        <v>24.7994097574472</v>
      </c>
    </row>
    <row r="10" spans="1:11" ht="18.75" customHeight="1">
      <c r="A10" s="253" t="s">
        <v>249</v>
      </c>
      <c r="B10" s="267">
        <v>35802</v>
      </c>
      <c r="C10" s="268">
        <v>24485</v>
      </c>
      <c r="D10" s="268">
        <v>9153</v>
      </c>
      <c r="E10" s="804">
        <f>C10/B10*100</f>
        <v>68.39003407630858</v>
      </c>
      <c r="F10" s="270">
        <f>D10/B10*100</f>
        <v>25.565610859728505</v>
      </c>
      <c r="G10" s="267">
        <v>44588</v>
      </c>
      <c r="H10" s="268">
        <v>24950</v>
      </c>
      <c r="I10" s="268">
        <v>10779</v>
      </c>
      <c r="J10" s="269">
        <f>H10/G10*100</f>
        <v>55.956759666277925</v>
      </c>
      <c r="K10" s="270">
        <f>I10/G10*100</f>
        <v>24.17466582937113</v>
      </c>
    </row>
  </sheetData>
  <mergeCells count="3">
    <mergeCell ref="B4:F4"/>
    <mergeCell ref="G4:K4"/>
    <mergeCell ref="A4:A5"/>
  </mergeCells>
  <hyperlinks>
    <hyperlink ref="A1" location="目次!A13" display="目次へ"/>
  </hyperlinks>
  <printOptions horizontalCentered="1"/>
  <pageMargins left="0.7874015748031497" right="0.5905511811023623" top="0.984251968503937" bottom="0.5905511811023623" header="0.5118110236220472" footer="0.70866141732283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9.00390625" defaultRowHeight="13.5"/>
  <cols>
    <col min="1" max="1" width="11.625" style="293" customWidth="1"/>
    <col min="2" max="3" width="14.625" style="293" customWidth="1"/>
    <col min="4" max="4" width="11.625" style="293" customWidth="1"/>
    <col min="5" max="6" width="14.625" style="293" customWidth="1"/>
    <col min="7" max="16384" width="8.00390625" style="273" customWidth="1"/>
  </cols>
  <sheetData>
    <row r="1" ht="15" customHeight="1">
      <c r="A1" s="843" t="s">
        <v>700</v>
      </c>
    </row>
    <row r="2" spans="1:6" ht="18" customHeight="1">
      <c r="A2" s="271" t="s">
        <v>694</v>
      </c>
      <c r="B2" s="272"/>
      <c r="C2" s="272"/>
      <c r="D2" s="272"/>
      <c r="E2" s="272"/>
      <c r="F2" s="272"/>
    </row>
    <row r="3" spans="1:6" ht="6" customHeight="1">
      <c r="A3" s="271"/>
      <c r="B3" s="272"/>
      <c r="C3" s="272"/>
      <c r="D3" s="272"/>
      <c r="E3" s="272"/>
      <c r="F3" s="272"/>
    </row>
    <row r="4" spans="1:6" ht="18" customHeight="1">
      <c r="A4" s="916" t="s">
        <v>260</v>
      </c>
      <c r="B4" s="917"/>
      <c r="C4" s="918"/>
      <c r="D4" s="916" t="s">
        <v>261</v>
      </c>
      <c r="E4" s="917"/>
      <c r="F4" s="918"/>
    </row>
    <row r="5" spans="1:6" ht="18" customHeight="1">
      <c r="A5" s="274"/>
      <c r="B5" s="275" t="s">
        <v>272</v>
      </c>
      <c r="C5" s="276" t="s">
        <v>695</v>
      </c>
      <c r="D5" s="274"/>
      <c r="E5" s="277" t="s">
        <v>272</v>
      </c>
      <c r="F5" s="278" t="s">
        <v>695</v>
      </c>
    </row>
    <row r="6" spans="1:6" ht="18" customHeight="1">
      <c r="A6" s="279"/>
      <c r="B6" s="280"/>
      <c r="C6" s="281" t="s">
        <v>84</v>
      </c>
      <c r="D6" s="279"/>
      <c r="E6" s="282"/>
      <c r="F6" s="283" t="s">
        <v>84</v>
      </c>
    </row>
    <row r="7" spans="1:6" ht="18" customHeight="1">
      <c r="A7" s="279" t="s">
        <v>262</v>
      </c>
      <c r="B7" s="294" t="s">
        <v>274</v>
      </c>
      <c r="C7" s="878">
        <v>3.159928891229918</v>
      </c>
      <c r="D7" s="279" t="s">
        <v>250</v>
      </c>
      <c r="E7" s="295" t="s">
        <v>279</v>
      </c>
      <c r="F7" s="284">
        <v>2.16748589635192</v>
      </c>
    </row>
    <row r="8" spans="1:6" ht="18" customHeight="1">
      <c r="A8" s="279" t="s">
        <v>263</v>
      </c>
      <c r="B8" s="294" t="s">
        <v>9</v>
      </c>
      <c r="C8" s="878">
        <v>3.107484439046607</v>
      </c>
      <c r="D8" s="279" t="s">
        <v>251</v>
      </c>
      <c r="E8" s="295" t="s">
        <v>278</v>
      </c>
      <c r="F8" s="284">
        <v>2.256998493093222</v>
      </c>
    </row>
    <row r="9" spans="1:6" ht="18" customHeight="1">
      <c r="A9" s="279" t="s">
        <v>264</v>
      </c>
      <c r="B9" s="294" t="s">
        <v>5</v>
      </c>
      <c r="C9" s="878">
        <v>3.016651084101331</v>
      </c>
      <c r="D9" s="279" t="s">
        <v>252</v>
      </c>
      <c r="E9" s="295" t="s">
        <v>283</v>
      </c>
      <c r="F9" s="284">
        <v>2.345433049078057</v>
      </c>
    </row>
    <row r="10" spans="1:6" ht="18" customHeight="1">
      <c r="A10" s="279" t="s">
        <v>265</v>
      </c>
      <c r="B10" s="294" t="s">
        <v>277</v>
      </c>
      <c r="C10" s="878">
        <v>3.0163934426229506</v>
      </c>
      <c r="D10" s="279" t="s">
        <v>253</v>
      </c>
      <c r="E10" s="295" t="s">
        <v>281</v>
      </c>
      <c r="F10" s="284">
        <v>2.3816667324622003</v>
      </c>
    </row>
    <row r="11" spans="1:6" ht="18" customHeight="1">
      <c r="A11" s="279" t="s">
        <v>266</v>
      </c>
      <c r="B11" s="294" t="s">
        <v>10</v>
      </c>
      <c r="C11" s="878">
        <v>3.0040667089504907</v>
      </c>
      <c r="D11" s="279" t="s">
        <v>254</v>
      </c>
      <c r="E11" s="295" t="s">
        <v>289</v>
      </c>
      <c r="F11" s="284">
        <v>2.460294101616578</v>
      </c>
    </row>
    <row r="12" spans="1:6" ht="18" customHeight="1">
      <c r="A12" s="279" t="s">
        <v>267</v>
      </c>
      <c r="B12" s="294" t="s">
        <v>6</v>
      </c>
      <c r="C12" s="878">
        <v>2.934691714268889</v>
      </c>
      <c r="D12" s="279" t="s">
        <v>255</v>
      </c>
      <c r="E12" s="285" t="s">
        <v>280</v>
      </c>
      <c r="F12" s="284">
        <v>2.4879348086328967</v>
      </c>
    </row>
    <row r="13" spans="1:6" ht="18" customHeight="1">
      <c r="A13" s="279" t="s">
        <v>268</v>
      </c>
      <c r="B13" s="294" t="s">
        <v>4</v>
      </c>
      <c r="C13" s="878">
        <v>2.9244096225998675</v>
      </c>
      <c r="D13" s="279" t="s">
        <v>256</v>
      </c>
      <c r="E13" s="285" t="s">
        <v>284</v>
      </c>
      <c r="F13" s="284">
        <v>2.5384336616491723</v>
      </c>
    </row>
    <row r="14" spans="1:6" ht="18" customHeight="1">
      <c r="A14" s="279" t="s">
        <v>269</v>
      </c>
      <c r="B14" s="294" t="s">
        <v>286</v>
      </c>
      <c r="C14" s="878">
        <v>2.8779126458424398</v>
      </c>
      <c r="D14" s="279" t="s">
        <v>257</v>
      </c>
      <c r="E14" s="285" t="s">
        <v>282</v>
      </c>
      <c r="F14" s="284">
        <v>2.5616089337019567</v>
      </c>
    </row>
    <row r="15" spans="1:6" ht="18" customHeight="1">
      <c r="A15" s="279" t="s">
        <v>270</v>
      </c>
      <c r="B15" s="294" t="s">
        <v>287</v>
      </c>
      <c r="C15" s="878">
        <v>2.8555607445460005</v>
      </c>
      <c r="D15" s="279" t="s">
        <v>258</v>
      </c>
      <c r="E15" s="285" t="s">
        <v>285</v>
      </c>
      <c r="F15" s="286">
        <v>2.5663454410674573</v>
      </c>
    </row>
    <row r="16" spans="1:6" ht="18" customHeight="1">
      <c r="A16" s="279" t="s">
        <v>271</v>
      </c>
      <c r="B16" s="294" t="s">
        <v>288</v>
      </c>
      <c r="C16" s="878">
        <v>2.850554058101228</v>
      </c>
      <c r="D16" s="279" t="s">
        <v>259</v>
      </c>
      <c r="E16" s="285" t="s">
        <v>290</v>
      </c>
      <c r="F16" s="284">
        <v>2.581919318631982</v>
      </c>
    </row>
    <row r="17" spans="1:6" ht="18" customHeight="1">
      <c r="A17" s="287"/>
      <c r="B17" s="288"/>
      <c r="C17" s="289"/>
      <c r="D17" s="290"/>
      <c r="E17" s="291"/>
      <c r="F17" s="292"/>
    </row>
    <row r="19" spans="1:6" ht="13.5">
      <c r="A19" s="273"/>
      <c r="B19" s="273"/>
      <c r="C19" s="273"/>
      <c r="D19" s="273"/>
      <c r="E19" s="273"/>
      <c r="F19" s="273"/>
    </row>
    <row r="20" spans="1:6" ht="13.5">
      <c r="A20" s="273"/>
      <c r="B20" s="273"/>
      <c r="C20" s="273"/>
      <c r="D20" s="273"/>
      <c r="E20" s="273"/>
      <c r="F20" s="273"/>
    </row>
    <row r="21" spans="1:6" ht="13.5">
      <c r="A21" s="273"/>
      <c r="B21" s="273"/>
      <c r="C21" s="273"/>
      <c r="D21" s="273"/>
      <c r="E21" s="273"/>
      <c r="F21" s="273"/>
    </row>
    <row r="22" spans="1:6" ht="13.5">
      <c r="A22" s="273"/>
      <c r="B22" s="273"/>
      <c r="C22" s="273"/>
      <c r="D22" s="273"/>
      <c r="E22" s="273"/>
      <c r="F22" s="273"/>
    </row>
    <row r="23" spans="1:6" ht="13.5">
      <c r="A23" s="273"/>
      <c r="B23" s="273"/>
      <c r="C23" s="273"/>
      <c r="D23" s="273"/>
      <c r="E23" s="273"/>
      <c r="F23" s="273"/>
    </row>
    <row r="24" spans="1:6" ht="13.5">
      <c r="A24" s="273"/>
      <c r="B24" s="273"/>
      <c r="C24" s="273"/>
      <c r="D24" s="273"/>
      <c r="E24" s="273"/>
      <c r="F24" s="273"/>
    </row>
    <row r="25" spans="1:6" ht="13.5">
      <c r="A25" s="273"/>
      <c r="B25" s="273"/>
      <c r="C25" s="273"/>
      <c r="D25" s="273"/>
      <c r="E25" s="273"/>
      <c r="F25" s="273"/>
    </row>
    <row r="26" spans="1:6" ht="13.5">
      <c r="A26" s="273"/>
      <c r="B26" s="273"/>
      <c r="C26" s="273"/>
      <c r="D26" s="273"/>
      <c r="E26" s="273"/>
      <c r="F26" s="273"/>
    </row>
    <row r="27" spans="1:6" ht="13.5">
      <c r="A27" s="273"/>
      <c r="B27" s="273"/>
      <c r="C27" s="273"/>
      <c r="D27" s="273"/>
      <c r="E27" s="273"/>
      <c r="F27" s="273"/>
    </row>
    <row r="28" spans="1:6" ht="13.5">
      <c r="A28" s="273"/>
      <c r="B28" s="273"/>
      <c r="C28" s="273"/>
      <c r="D28" s="273"/>
      <c r="E28" s="273"/>
      <c r="F28" s="273"/>
    </row>
    <row r="29" spans="1:6" ht="13.5">
      <c r="A29" s="273"/>
      <c r="B29" s="273"/>
      <c r="C29" s="273"/>
      <c r="D29" s="273"/>
      <c r="E29" s="273"/>
      <c r="F29" s="273"/>
    </row>
    <row r="30" spans="1:6" ht="13.5">
      <c r="A30" s="273"/>
      <c r="B30" s="273"/>
      <c r="C30" s="273"/>
      <c r="D30" s="273"/>
      <c r="E30" s="273"/>
      <c r="F30" s="273"/>
    </row>
    <row r="31" spans="1:6" ht="13.5">
      <c r="A31" s="273"/>
      <c r="B31" s="273"/>
      <c r="C31" s="273"/>
      <c r="D31" s="273"/>
      <c r="E31" s="273"/>
      <c r="F31" s="273"/>
    </row>
    <row r="32" spans="1:6" ht="13.5">
      <c r="A32" s="273"/>
      <c r="B32" s="273"/>
      <c r="C32" s="273"/>
      <c r="D32" s="273"/>
      <c r="E32" s="273"/>
      <c r="F32" s="273"/>
    </row>
    <row r="33" spans="1:6" ht="13.5">
      <c r="A33" s="273"/>
      <c r="B33" s="273"/>
      <c r="C33" s="273"/>
      <c r="D33" s="273"/>
      <c r="E33" s="273"/>
      <c r="F33" s="273"/>
    </row>
    <row r="34" spans="1:6" ht="13.5">
      <c r="A34" s="273"/>
      <c r="B34" s="273"/>
      <c r="C34" s="273"/>
      <c r="D34" s="273"/>
      <c r="E34" s="273"/>
      <c r="F34" s="273"/>
    </row>
    <row r="35" spans="1:6" ht="13.5">
      <c r="A35" s="273"/>
      <c r="B35" s="273"/>
      <c r="C35" s="273"/>
      <c r="D35" s="273"/>
      <c r="E35" s="273"/>
      <c r="F35" s="273"/>
    </row>
    <row r="36" spans="1:6" ht="13.5">
      <c r="A36" s="273"/>
      <c r="B36" s="273"/>
      <c r="C36" s="273"/>
      <c r="D36" s="273"/>
      <c r="E36" s="273"/>
      <c r="F36" s="273"/>
    </row>
    <row r="37" spans="1:6" ht="13.5">
      <c r="A37" s="273"/>
      <c r="B37" s="273"/>
      <c r="C37" s="273"/>
      <c r="D37" s="273"/>
      <c r="E37" s="273"/>
      <c r="F37" s="273"/>
    </row>
    <row r="38" spans="1:6" ht="13.5">
      <c r="A38" s="273"/>
      <c r="B38" s="273"/>
      <c r="C38" s="273"/>
      <c r="D38" s="273"/>
      <c r="E38" s="273"/>
      <c r="F38" s="273"/>
    </row>
    <row r="39" spans="1:6" ht="13.5">
      <c r="A39" s="273"/>
      <c r="B39" s="273"/>
      <c r="C39" s="273"/>
      <c r="D39" s="273"/>
      <c r="E39" s="273"/>
      <c r="F39" s="273"/>
    </row>
  </sheetData>
  <mergeCells count="2">
    <mergeCell ref="A4:C4"/>
    <mergeCell ref="D4:F4"/>
  </mergeCells>
  <hyperlinks>
    <hyperlink ref="A1" location="目次!A14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A1" sqref="A1"/>
    </sheetView>
  </sheetViews>
  <sheetFormatPr defaultColWidth="9.00390625" defaultRowHeight="13.5"/>
  <cols>
    <col min="1" max="1" width="10.625" style="273" customWidth="1"/>
    <col min="2" max="3" width="9.625" style="273" customWidth="1"/>
    <col min="4" max="4" width="8.625" style="273" customWidth="1"/>
    <col min="5" max="5" width="7.125" style="273" customWidth="1"/>
    <col min="6" max="6" width="8.625" style="273" customWidth="1"/>
    <col min="7" max="7" width="8.125" style="273" customWidth="1"/>
    <col min="8" max="9" width="8.625" style="273" customWidth="1"/>
    <col min="10" max="16384" width="8.00390625" style="273" customWidth="1"/>
  </cols>
  <sheetData>
    <row r="1" ht="15" customHeight="1">
      <c r="A1" s="843" t="s">
        <v>700</v>
      </c>
    </row>
    <row r="2" spans="1:8" ht="18" customHeight="1">
      <c r="A2" s="251" t="s">
        <v>696</v>
      </c>
      <c r="B2" s="297"/>
      <c r="C2" s="297"/>
      <c r="D2" s="297"/>
      <c r="E2" s="297"/>
      <c r="F2" s="297"/>
      <c r="G2" s="297"/>
      <c r="H2" s="297"/>
    </row>
    <row r="3" spans="1:8" ht="6" customHeight="1">
      <c r="A3" s="251"/>
      <c r="B3" s="297"/>
      <c r="C3" s="297"/>
      <c r="D3" s="297"/>
      <c r="E3" s="297"/>
      <c r="F3" s="297"/>
      <c r="G3" s="297"/>
      <c r="H3" s="297"/>
    </row>
    <row r="4" spans="1:9" ht="18" customHeight="1">
      <c r="A4" s="274" t="s">
        <v>291</v>
      </c>
      <c r="B4" s="920" t="s">
        <v>77</v>
      </c>
      <c r="C4" s="921"/>
      <c r="D4" s="921"/>
      <c r="E4" s="278"/>
      <c r="F4" s="920" t="s">
        <v>695</v>
      </c>
      <c r="G4" s="921"/>
      <c r="H4" s="921"/>
      <c r="I4" s="755"/>
    </row>
    <row r="5" spans="1:9" ht="18" customHeight="1">
      <c r="A5" s="298"/>
      <c r="B5" s="299"/>
      <c r="C5" s="306" t="s">
        <v>292</v>
      </c>
      <c r="D5" s="917" t="s">
        <v>25</v>
      </c>
      <c r="E5" s="918"/>
      <c r="F5" s="311"/>
      <c r="G5" s="309" t="s">
        <v>293</v>
      </c>
      <c r="H5" s="916" t="s">
        <v>25</v>
      </c>
      <c r="I5" s="918"/>
    </row>
    <row r="6" spans="1:9" ht="12" customHeight="1">
      <c r="A6" s="300"/>
      <c r="B6" s="311"/>
      <c r="C6" s="309"/>
      <c r="D6" s="309" t="s">
        <v>298</v>
      </c>
      <c r="E6" s="312"/>
      <c r="F6" s="311"/>
      <c r="G6" s="309"/>
      <c r="H6" s="758" t="s">
        <v>298</v>
      </c>
      <c r="I6" s="756"/>
    </row>
    <row r="7" spans="1:9" ht="18" customHeight="1">
      <c r="A7" s="300" t="s">
        <v>152</v>
      </c>
      <c r="B7" s="301">
        <v>23829</v>
      </c>
      <c r="C7" s="307" t="s">
        <v>295</v>
      </c>
      <c r="D7" s="872">
        <f>(23829-20690)/20690*100</f>
        <v>15.171580473658771</v>
      </c>
      <c r="E7" s="805" t="s">
        <v>652</v>
      </c>
      <c r="F7" s="302">
        <v>3.2</v>
      </c>
      <c r="G7" s="310" t="s">
        <v>296</v>
      </c>
      <c r="H7" s="874">
        <f>(3.2-3.43)/3.43*100</f>
        <v>-6.705539358600582</v>
      </c>
      <c r="I7" s="745" t="s">
        <v>654</v>
      </c>
    </row>
    <row r="8" spans="1:9" ht="18" customHeight="1">
      <c r="A8" s="300" t="s">
        <v>153</v>
      </c>
      <c r="B8" s="301">
        <v>28614</v>
      </c>
      <c r="C8" s="307"/>
      <c r="D8" s="872">
        <f>((B8-B7)/B7)*100</f>
        <v>20.08057409039406</v>
      </c>
      <c r="E8" s="425" t="s">
        <v>653</v>
      </c>
      <c r="F8" s="302">
        <v>2.86</v>
      </c>
      <c r="G8" s="310"/>
      <c r="H8" s="876">
        <f aca="true" t="shared" si="0" ref="H8:H14">((F8-F7)/F7)*100</f>
        <v>-10.625000000000009</v>
      </c>
      <c r="I8" s="759" t="s">
        <v>569</v>
      </c>
    </row>
    <row r="9" spans="1:9" ht="18" customHeight="1">
      <c r="A9" s="300" t="s">
        <v>154</v>
      </c>
      <c r="B9" s="301">
        <v>30743</v>
      </c>
      <c r="C9" s="307"/>
      <c r="D9" s="872">
        <f aca="true" t="shared" si="1" ref="D9:D14">((B9-B8)/B8)*100</f>
        <v>7.44041378346264</v>
      </c>
      <c r="E9" s="745"/>
      <c r="F9" s="302">
        <v>2.83</v>
      </c>
      <c r="G9" s="310"/>
      <c r="H9" s="876">
        <f t="shared" si="0"/>
        <v>-1.0489510489510423</v>
      </c>
      <c r="I9" s="756"/>
    </row>
    <row r="10" spans="1:9" ht="18" customHeight="1">
      <c r="A10" s="300" t="s">
        <v>155</v>
      </c>
      <c r="B10" s="301">
        <v>32427</v>
      </c>
      <c r="C10" s="307"/>
      <c r="D10" s="872">
        <f t="shared" si="1"/>
        <v>5.4776697134307</v>
      </c>
      <c r="E10" s="745"/>
      <c r="F10" s="302">
        <v>2.7</v>
      </c>
      <c r="G10" s="310"/>
      <c r="H10" s="876">
        <f t="shared" si="0"/>
        <v>-4.593639575971728</v>
      </c>
      <c r="I10" s="756"/>
    </row>
    <row r="11" spans="1:9" ht="18" customHeight="1">
      <c r="A11" s="300" t="s">
        <v>156</v>
      </c>
      <c r="B11" s="301">
        <v>29070</v>
      </c>
      <c r="C11" s="307"/>
      <c r="D11" s="872">
        <f t="shared" si="1"/>
        <v>-10.35248404107688</v>
      </c>
      <c r="E11" s="745"/>
      <c r="F11" s="302">
        <v>2.58</v>
      </c>
      <c r="G11" s="310"/>
      <c r="H11" s="876">
        <f t="shared" si="0"/>
        <v>-4.444444444444448</v>
      </c>
      <c r="I11" s="756"/>
    </row>
    <row r="12" spans="1:9" ht="18" customHeight="1">
      <c r="A12" s="300" t="s">
        <v>294</v>
      </c>
      <c r="B12" s="301">
        <v>34209</v>
      </c>
      <c r="C12" s="307"/>
      <c r="D12" s="872">
        <f t="shared" si="1"/>
        <v>17.678018575851393</v>
      </c>
      <c r="E12" s="745"/>
      <c r="F12" s="302">
        <v>2.45</v>
      </c>
      <c r="G12" s="310"/>
      <c r="H12" s="876">
        <f t="shared" si="0"/>
        <v>-5.038759689922476</v>
      </c>
      <c r="I12" s="756"/>
    </row>
    <row r="13" spans="1:9" ht="18" customHeight="1">
      <c r="A13" s="300" t="s">
        <v>158</v>
      </c>
      <c r="B13" s="301">
        <v>37970</v>
      </c>
      <c r="C13" s="307"/>
      <c r="D13" s="872">
        <f t="shared" si="1"/>
        <v>10.994182817387237</v>
      </c>
      <c r="E13" s="745"/>
      <c r="F13" s="302">
        <v>2.39</v>
      </c>
      <c r="G13" s="310"/>
      <c r="H13" s="876">
        <f t="shared" si="0"/>
        <v>-2.4489795918367365</v>
      </c>
      <c r="I13" s="756"/>
    </row>
    <row r="14" spans="1:9" ht="18" customHeight="1">
      <c r="A14" s="287" t="s">
        <v>249</v>
      </c>
      <c r="B14" s="303">
        <v>39753</v>
      </c>
      <c r="C14" s="308"/>
      <c r="D14" s="873">
        <f t="shared" si="1"/>
        <v>4.695812483539637</v>
      </c>
      <c r="E14" s="746"/>
      <c r="F14" s="304">
        <v>2.35</v>
      </c>
      <c r="G14" s="313"/>
      <c r="H14" s="877">
        <f t="shared" si="0"/>
        <v>-1.673640167364018</v>
      </c>
      <c r="I14" s="757"/>
    </row>
    <row r="15" spans="1:9" ht="18" customHeight="1">
      <c r="A15" s="272"/>
      <c r="B15" s="919" t="s">
        <v>568</v>
      </c>
      <c r="C15" s="919"/>
      <c r="D15" s="919"/>
      <c r="E15" s="919"/>
      <c r="F15" s="919"/>
      <c r="G15" s="919"/>
      <c r="H15" s="919"/>
      <c r="I15" s="919"/>
    </row>
    <row r="16" spans="1:6" ht="15" customHeight="1">
      <c r="A16" s="272"/>
      <c r="B16" s="305"/>
      <c r="C16" s="305"/>
      <c r="D16" s="305"/>
      <c r="E16" s="305"/>
      <c r="F16" s="305"/>
    </row>
    <row r="17" spans="1:6" ht="15" customHeight="1">
      <c r="A17" s="272"/>
      <c r="B17" s="305"/>
      <c r="C17" s="305"/>
      <c r="D17" s="305"/>
      <c r="E17" s="305"/>
      <c r="F17" s="305"/>
    </row>
    <row r="18" spans="1:6" ht="15" customHeight="1">
      <c r="A18" s="272"/>
      <c r="B18" s="272"/>
      <c r="C18" s="272"/>
      <c r="D18" s="272"/>
      <c r="E18" s="272"/>
      <c r="F18" s="272"/>
    </row>
  </sheetData>
  <mergeCells count="5">
    <mergeCell ref="B15:I15"/>
    <mergeCell ref="F4:H4"/>
    <mergeCell ref="B4:D4"/>
    <mergeCell ref="D5:E5"/>
    <mergeCell ref="H5:I5"/>
  </mergeCells>
  <hyperlinks>
    <hyperlink ref="A1" location="目次!A15" display="目次へ"/>
  </hyperlinks>
  <printOptions horizontalCentered="1"/>
  <pageMargins left="0.7874015748031497" right="0.5905511811023623" top="0.98425196850393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00390625" defaultRowHeight="13.5"/>
  <cols>
    <col min="1" max="2" width="2.875" style="252" customWidth="1"/>
    <col min="3" max="3" width="13.625" style="252" customWidth="1"/>
    <col min="4" max="5" width="11.125" style="252" customWidth="1"/>
    <col min="6" max="6" width="7.625" style="252" customWidth="1"/>
    <col min="7" max="9" width="10.625" style="252" customWidth="1"/>
    <col min="10" max="16384" width="8.00390625" style="252" customWidth="1"/>
  </cols>
  <sheetData>
    <row r="1" ht="15" customHeight="1">
      <c r="A1" s="843" t="s">
        <v>700</v>
      </c>
    </row>
    <row r="2" ht="18" customHeight="1">
      <c r="A2" s="251" t="s">
        <v>647</v>
      </c>
    </row>
    <row r="3" ht="6" customHeight="1">
      <c r="A3" s="251"/>
    </row>
    <row r="4" spans="1:9" ht="19.5" customHeight="1">
      <c r="A4" s="936" t="s">
        <v>299</v>
      </c>
      <c r="B4" s="936"/>
      <c r="C4" s="936"/>
      <c r="D4" s="936" t="s">
        <v>307</v>
      </c>
      <c r="E4" s="936" t="s">
        <v>308</v>
      </c>
      <c r="F4" s="932" t="s">
        <v>309</v>
      </c>
      <c r="G4" s="932" t="s">
        <v>578</v>
      </c>
      <c r="H4" s="932" t="s">
        <v>579</v>
      </c>
      <c r="I4" s="932" t="s">
        <v>580</v>
      </c>
    </row>
    <row r="5" spans="1:9" ht="19.5" customHeight="1">
      <c r="A5" s="937"/>
      <c r="B5" s="937"/>
      <c r="C5" s="937"/>
      <c r="D5" s="937"/>
      <c r="E5" s="937"/>
      <c r="F5" s="933"/>
      <c r="G5" s="933"/>
      <c r="H5" s="933"/>
      <c r="I5" s="933"/>
    </row>
    <row r="6" spans="1:9" s="260" customFormat="1" ht="10.5" customHeight="1">
      <c r="A6" s="938"/>
      <c r="B6" s="938"/>
      <c r="C6" s="938"/>
      <c r="D6" s="938"/>
      <c r="E6" s="938"/>
      <c r="F6" s="934"/>
      <c r="G6" s="934"/>
      <c r="H6" s="934"/>
      <c r="I6" s="934"/>
    </row>
    <row r="7" spans="1:9" s="260" customFormat="1" ht="10.5" customHeight="1">
      <c r="A7" s="316"/>
      <c r="B7" s="317"/>
      <c r="C7" s="318"/>
      <c r="D7" s="319" t="s">
        <v>310</v>
      </c>
      <c r="E7" s="319" t="s">
        <v>221</v>
      </c>
      <c r="F7" s="320" t="s">
        <v>85</v>
      </c>
      <c r="G7" s="319" t="s">
        <v>56</v>
      </c>
      <c r="H7" s="319" t="s">
        <v>56</v>
      </c>
      <c r="I7" s="319" t="s">
        <v>56</v>
      </c>
    </row>
    <row r="8" spans="1:9" ht="19.5" customHeight="1">
      <c r="A8" s="926" t="s">
        <v>648</v>
      </c>
      <c r="B8" s="926"/>
      <c r="C8" s="926"/>
      <c r="D8" s="321">
        <v>39730</v>
      </c>
      <c r="E8" s="321">
        <v>92236</v>
      </c>
      <c r="F8" s="110">
        <f>D8/D8*100</f>
        <v>100</v>
      </c>
      <c r="G8" s="321">
        <v>3954</v>
      </c>
      <c r="H8" s="321">
        <v>9257</v>
      </c>
      <c r="I8" s="378">
        <v>14719</v>
      </c>
    </row>
    <row r="9" spans="1:9" ht="19.5" customHeight="1">
      <c r="A9" s="929" t="s">
        <v>556</v>
      </c>
      <c r="B9" s="930"/>
      <c r="C9" s="931"/>
      <c r="D9" s="322">
        <v>27857</v>
      </c>
      <c r="E9" s="322">
        <v>79968</v>
      </c>
      <c r="F9" s="323">
        <f>D9/$D$8*100</f>
        <v>70.11578152529574</v>
      </c>
      <c r="G9" s="322">
        <v>3946</v>
      </c>
      <c r="H9" s="322">
        <v>9218</v>
      </c>
      <c r="I9" s="379">
        <v>9954</v>
      </c>
    </row>
    <row r="10" spans="1:9" ht="19.5" customHeight="1">
      <c r="A10" s="324"/>
      <c r="B10" s="927" t="s">
        <v>300</v>
      </c>
      <c r="C10" s="325" t="s">
        <v>301</v>
      </c>
      <c r="D10" s="326">
        <v>26062</v>
      </c>
      <c r="E10" s="326">
        <v>73234</v>
      </c>
      <c r="F10" s="327">
        <f aca="true" t="shared" si="0" ref="F10:F19">D10/$D$8*100</f>
        <v>65.59778504908131</v>
      </c>
      <c r="G10" s="326">
        <v>3738</v>
      </c>
      <c r="H10" s="326">
        <v>8607</v>
      </c>
      <c r="I10" s="380">
        <v>8540</v>
      </c>
    </row>
    <row r="11" spans="1:9" ht="19.5" customHeight="1">
      <c r="A11" s="328"/>
      <c r="B11" s="927"/>
      <c r="C11" s="329" t="s">
        <v>302</v>
      </c>
      <c r="D11" s="330">
        <v>9916</v>
      </c>
      <c r="E11" s="330">
        <v>19832</v>
      </c>
      <c r="F11" s="331">
        <f t="shared" si="0"/>
        <v>24.958469670274354</v>
      </c>
      <c r="G11" s="315" t="s">
        <v>312</v>
      </c>
      <c r="H11" s="315" t="s">
        <v>312</v>
      </c>
      <c r="I11" s="381">
        <v>5173</v>
      </c>
    </row>
    <row r="12" spans="1:9" ht="19.5" customHeight="1">
      <c r="A12" s="328"/>
      <c r="B12" s="927"/>
      <c r="C12" s="329" t="s">
        <v>303</v>
      </c>
      <c r="D12" s="330">
        <v>12410</v>
      </c>
      <c r="E12" s="330">
        <v>44536</v>
      </c>
      <c r="F12" s="331">
        <f t="shared" si="0"/>
        <v>31.235841933048075</v>
      </c>
      <c r="G12" s="333">
        <v>3578</v>
      </c>
      <c r="H12" s="333">
        <v>7614</v>
      </c>
      <c r="I12" s="381">
        <v>1876</v>
      </c>
    </row>
    <row r="13" spans="1:9" ht="19.5" customHeight="1">
      <c r="A13" s="328"/>
      <c r="B13" s="927"/>
      <c r="C13" s="329" t="s">
        <v>304</v>
      </c>
      <c r="D13" s="334">
        <v>416</v>
      </c>
      <c r="E13" s="334">
        <v>967</v>
      </c>
      <c r="F13" s="331">
        <f t="shared" si="0"/>
        <v>1.0470677070224013</v>
      </c>
      <c r="G13" s="332">
        <v>11</v>
      </c>
      <c r="H13" s="332">
        <v>67</v>
      </c>
      <c r="I13" s="382">
        <v>205</v>
      </c>
    </row>
    <row r="14" spans="1:9" ht="19.5" customHeight="1">
      <c r="A14" s="328"/>
      <c r="B14" s="927"/>
      <c r="C14" s="335" t="s">
        <v>305</v>
      </c>
      <c r="D14" s="336">
        <v>3320</v>
      </c>
      <c r="E14" s="336">
        <v>7899</v>
      </c>
      <c r="F14" s="337">
        <f t="shared" si="0"/>
        <v>8.35640573873647</v>
      </c>
      <c r="G14" s="338">
        <v>149</v>
      </c>
      <c r="H14" s="338">
        <v>926</v>
      </c>
      <c r="I14" s="383">
        <v>1286</v>
      </c>
    </row>
    <row r="15" spans="1:9" ht="19.5" customHeight="1">
      <c r="A15" s="324"/>
      <c r="B15" s="928" t="s">
        <v>306</v>
      </c>
      <c r="C15" s="928"/>
      <c r="D15" s="339">
        <v>308</v>
      </c>
      <c r="E15" s="326">
        <v>961</v>
      </c>
      <c r="F15" s="327">
        <f t="shared" si="0"/>
        <v>0.7752328215454317</v>
      </c>
      <c r="G15" s="314" t="s">
        <v>312</v>
      </c>
      <c r="H15" s="314" t="s">
        <v>312</v>
      </c>
      <c r="I15" s="384">
        <v>295</v>
      </c>
    </row>
    <row r="16" spans="1:9" ht="19.5" customHeight="1">
      <c r="A16" s="324"/>
      <c r="B16" s="935" t="s">
        <v>649</v>
      </c>
      <c r="C16" s="935"/>
      <c r="D16" s="334">
        <v>569</v>
      </c>
      <c r="E16" s="330">
        <v>2723</v>
      </c>
      <c r="F16" s="331">
        <f t="shared" si="0"/>
        <v>1.4321671281147748</v>
      </c>
      <c r="G16" s="332">
        <v>108</v>
      </c>
      <c r="H16" s="332">
        <v>284</v>
      </c>
      <c r="I16" s="385">
        <v>520</v>
      </c>
    </row>
    <row r="17" spans="1:9" ht="21.75" customHeight="1">
      <c r="A17" s="340"/>
      <c r="B17" s="922" t="s">
        <v>581</v>
      </c>
      <c r="C17" s="923"/>
      <c r="D17" s="338">
        <v>918</v>
      </c>
      <c r="E17" s="341">
        <v>3050</v>
      </c>
      <c r="F17" s="337">
        <f t="shared" si="0"/>
        <v>2.310596526554241</v>
      </c>
      <c r="G17" s="338">
        <v>100</v>
      </c>
      <c r="H17" s="338">
        <v>327</v>
      </c>
      <c r="I17" s="386">
        <v>599</v>
      </c>
    </row>
    <row r="18" spans="1:9" ht="19.5" customHeight="1">
      <c r="A18" s="924" t="s">
        <v>557</v>
      </c>
      <c r="B18" s="924"/>
      <c r="C18" s="924"/>
      <c r="D18" s="342">
        <v>230</v>
      </c>
      <c r="E18" s="342">
        <v>560</v>
      </c>
      <c r="F18" s="323">
        <f t="shared" si="0"/>
        <v>0.5789076264787314</v>
      </c>
      <c r="G18" s="342">
        <v>8</v>
      </c>
      <c r="H18" s="342">
        <v>20</v>
      </c>
      <c r="I18" s="387">
        <v>85</v>
      </c>
    </row>
    <row r="19" spans="1:9" ht="19.5" customHeight="1">
      <c r="A19" s="925" t="s">
        <v>311</v>
      </c>
      <c r="B19" s="925"/>
      <c r="C19" s="925"/>
      <c r="D19" s="343">
        <v>11609</v>
      </c>
      <c r="E19" s="343">
        <v>11609</v>
      </c>
      <c r="F19" s="323">
        <f t="shared" si="0"/>
        <v>29.219733199093884</v>
      </c>
      <c r="G19" s="103" t="s">
        <v>312</v>
      </c>
      <c r="H19" s="344">
        <v>19</v>
      </c>
      <c r="I19" s="388">
        <v>4680</v>
      </c>
    </row>
    <row r="21" spans="1:6" ht="12">
      <c r="A21" s="252" t="s">
        <v>567</v>
      </c>
      <c r="F21" s="345"/>
    </row>
  </sheetData>
  <mergeCells count="15">
    <mergeCell ref="G4:G6"/>
    <mergeCell ref="I4:I6"/>
    <mergeCell ref="H4:H6"/>
    <mergeCell ref="B16:C16"/>
    <mergeCell ref="A4:C6"/>
    <mergeCell ref="D4:D6"/>
    <mergeCell ref="E4:E6"/>
    <mergeCell ref="F4:F6"/>
    <mergeCell ref="B17:C17"/>
    <mergeCell ref="A18:C18"/>
    <mergeCell ref="A19:C19"/>
    <mergeCell ref="A8:C8"/>
    <mergeCell ref="B10:B14"/>
    <mergeCell ref="B15:C15"/>
    <mergeCell ref="A9:C9"/>
  </mergeCells>
  <hyperlinks>
    <hyperlink ref="A1" location="目次!A16" display="目次へ"/>
  </hyperlinks>
  <printOptions horizontalCentered="1"/>
  <pageMargins left="0.7874015748031497" right="0.5905511811023623" top="0.984251968503937" bottom="0.5905511811023623" header="0.5118110236220472" footer="0.708661417322834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" sqref="A1"/>
    </sheetView>
  </sheetViews>
  <sheetFormatPr defaultColWidth="9.00390625" defaultRowHeight="13.5"/>
  <cols>
    <col min="1" max="1" width="8.25390625" style="273" customWidth="1"/>
    <col min="2" max="2" width="7.625" style="273" customWidth="1"/>
    <col min="3" max="8" width="6.625" style="273" customWidth="1"/>
    <col min="9" max="14" width="5.00390625" style="273" customWidth="1"/>
    <col min="15" max="16384" width="8.00390625" style="273" customWidth="1"/>
  </cols>
  <sheetData>
    <row r="1" ht="15" customHeight="1">
      <c r="A1" s="843" t="s">
        <v>700</v>
      </c>
    </row>
    <row r="2" spans="1:14" ht="18" customHeight="1">
      <c r="A2" s="251" t="s">
        <v>650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4" ht="6" customHeight="1">
      <c r="A3" s="251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20.25" customHeight="1">
      <c r="A4" s="944" t="s">
        <v>313</v>
      </c>
      <c r="B4" s="945" t="s">
        <v>314</v>
      </c>
      <c r="C4" s="946"/>
      <c r="D4" s="946"/>
      <c r="E4" s="946"/>
      <c r="F4" s="946"/>
      <c r="G4" s="946"/>
      <c r="H4" s="947"/>
      <c r="I4" s="939" t="s">
        <v>315</v>
      </c>
      <c r="J4" s="940"/>
      <c r="K4" s="940"/>
      <c r="L4" s="940"/>
      <c r="M4" s="940"/>
      <c r="N4" s="941"/>
    </row>
    <row r="5" spans="1:14" ht="20.25" customHeight="1">
      <c r="A5" s="944"/>
      <c r="B5" s="942" t="s">
        <v>316</v>
      </c>
      <c r="C5" s="939" t="s">
        <v>317</v>
      </c>
      <c r="D5" s="940"/>
      <c r="E5" s="940"/>
      <c r="F5" s="940"/>
      <c r="G5" s="941"/>
      <c r="H5" s="942" t="s">
        <v>318</v>
      </c>
      <c r="I5" s="939" t="s">
        <v>319</v>
      </c>
      <c r="J5" s="940"/>
      <c r="K5" s="940"/>
      <c r="L5" s="940"/>
      <c r="M5" s="941"/>
      <c r="N5" s="942" t="s">
        <v>318</v>
      </c>
    </row>
    <row r="6" spans="1:14" ht="42" customHeight="1">
      <c r="A6" s="944"/>
      <c r="B6" s="943"/>
      <c r="C6" s="254" t="s">
        <v>320</v>
      </c>
      <c r="D6" s="346" t="s">
        <v>321</v>
      </c>
      <c r="E6" s="346" t="s">
        <v>322</v>
      </c>
      <c r="F6" s="346" t="s">
        <v>323</v>
      </c>
      <c r="G6" s="346" t="s">
        <v>324</v>
      </c>
      <c r="H6" s="943"/>
      <c r="I6" s="254" t="s">
        <v>325</v>
      </c>
      <c r="J6" s="346" t="s">
        <v>326</v>
      </c>
      <c r="K6" s="346" t="s">
        <v>327</v>
      </c>
      <c r="L6" s="346" t="s">
        <v>328</v>
      </c>
      <c r="M6" s="346" t="s">
        <v>329</v>
      </c>
      <c r="N6" s="943"/>
    </row>
    <row r="7" spans="1:14" ht="13.5" customHeight="1">
      <c r="A7" s="261"/>
      <c r="B7" s="347" t="s">
        <v>56</v>
      </c>
      <c r="C7" s="348" t="s">
        <v>56</v>
      </c>
      <c r="D7" s="349" t="s">
        <v>56</v>
      </c>
      <c r="E7" s="349" t="s">
        <v>56</v>
      </c>
      <c r="F7" s="349" t="s">
        <v>56</v>
      </c>
      <c r="G7" s="350" t="s">
        <v>56</v>
      </c>
      <c r="H7" s="347" t="s">
        <v>56</v>
      </c>
      <c r="I7" s="348" t="s">
        <v>86</v>
      </c>
      <c r="J7" s="349" t="s">
        <v>86</v>
      </c>
      <c r="K7" s="349" t="s">
        <v>86</v>
      </c>
      <c r="L7" s="349" t="s">
        <v>86</v>
      </c>
      <c r="M7" s="349" t="s">
        <v>86</v>
      </c>
      <c r="N7" s="350" t="s">
        <v>197</v>
      </c>
    </row>
    <row r="8" spans="1:14" ht="31.5" customHeight="1">
      <c r="A8" s="261" t="s">
        <v>155</v>
      </c>
      <c r="B8" s="92">
        <v>32186</v>
      </c>
      <c r="C8" s="351">
        <v>22269</v>
      </c>
      <c r="D8" s="352">
        <v>6688</v>
      </c>
      <c r="E8" s="352">
        <v>13245</v>
      </c>
      <c r="F8" s="352">
        <v>325</v>
      </c>
      <c r="G8" s="353">
        <v>2011</v>
      </c>
      <c r="H8" s="92">
        <v>7310</v>
      </c>
      <c r="I8" s="354">
        <f aca="true" t="shared" si="0" ref="I8:N8">ROUND(C8/$B$8*100,1)</f>
        <v>69.2</v>
      </c>
      <c r="J8" s="355">
        <f t="shared" si="0"/>
        <v>20.8</v>
      </c>
      <c r="K8" s="355">
        <f t="shared" si="0"/>
        <v>41.2</v>
      </c>
      <c r="L8" s="355">
        <f t="shared" si="0"/>
        <v>1</v>
      </c>
      <c r="M8" s="355">
        <f t="shared" si="0"/>
        <v>6.2</v>
      </c>
      <c r="N8" s="356">
        <f t="shared" si="0"/>
        <v>22.7</v>
      </c>
    </row>
    <row r="9" spans="1:14" ht="31.5" customHeight="1">
      <c r="A9" s="261" t="s">
        <v>156</v>
      </c>
      <c r="B9" s="92">
        <v>28982</v>
      </c>
      <c r="C9" s="351">
        <v>19862</v>
      </c>
      <c r="D9" s="352">
        <v>6607</v>
      </c>
      <c r="E9" s="352">
        <v>10868</v>
      </c>
      <c r="F9" s="352">
        <v>353</v>
      </c>
      <c r="G9" s="353">
        <v>2034</v>
      </c>
      <c r="H9" s="92">
        <v>6996</v>
      </c>
      <c r="I9" s="354">
        <f aca="true" t="shared" si="1" ref="I9:N9">ROUND(C9/$B$9*100,1)</f>
        <v>68.5</v>
      </c>
      <c r="J9" s="355">
        <f t="shared" si="1"/>
        <v>22.8</v>
      </c>
      <c r="K9" s="355">
        <f t="shared" si="1"/>
        <v>37.5</v>
      </c>
      <c r="L9" s="355">
        <f t="shared" si="1"/>
        <v>1.2</v>
      </c>
      <c r="M9" s="355">
        <f t="shared" si="1"/>
        <v>7</v>
      </c>
      <c r="N9" s="356">
        <f t="shared" si="1"/>
        <v>24.1</v>
      </c>
    </row>
    <row r="10" spans="1:14" ht="31.5" customHeight="1">
      <c r="A10" s="261" t="s">
        <v>157</v>
      </c>
      <c r="B10" s="237">
        <v>34075</v>
      </c>
      <c r="C10" s="357">
        <v>22956</v>
      </c>
      <c r="D10" s="358">
        <v>8559</v>
      </c>
      <c r="E10" s="358">
        <v>11573</v>
      </c>
      <c r="F10" s="358">
        <v>382</v>
      </c>
      <c r="G10" s="359">
        <v>2442</v>
      </c>
      <c r="H10" s="360">
        <v>8965</v>
      </c>
      <c r="I10" s="361">
        <f aca="true" t="shared" si="2" ref="I10:N10">ROUND(C10/$B10*100,1)</f>
        <v>67.4</v>
      </c>
      <c r="J10" s="362">
        <f t="shared" si="2"/>
        <v>25.1</v>
      </c>
      <c r="K10" s="362">
        <f t="shared" si="2"/>
        <v>34</v>
      </c>
      <c r="L10" s="362">
        <f t="shared" si="2"/>
        <v>1.1</v>
      </c>
      <c r="M10" s="362">
        <f t="shared" si="2"/>
        <v>7.2</v>
      </c>
      <c r="N10" s="356">
        <f t="shared" si="2"/>
        <v>26.3</v>
      </c>
    </row>
    <row r="11" spans="1:14" ht="31.5" customHeight="1">
      <c r="A11" s="261" t="s">
        <v>158</v>
      </c>
      <c r="B11" s="237">
        <v>37830</v>
      </c>
      <c r="C11" s="357">
        <v>25228</v>
      </c>
      <c r="D11" s="358">
        <v>9489</v>
      </c>
      <c r="E11" s="358">
        <v>12376</v>
      </c>
      <c r="F11" s="358">
        <v>418</v>
      </c>
      <c r="G11" s="359">
        <v>2945</v>
      </c>
      <c r="H11" s="360">
        <v>10497</v>
      </c>
      <c r="I11" s="361">
        <f aca="true" t="shared" si="3" ref="I11:N11">ROUND(C11/$B$11*100,1)</f>
        <v>66.7</v>
      </c>
      <c r="J11" s="362">
        <f t="shared" si="3"/>
        <v>25.1</v>
      </c>
      <c r="K11" s="362">
        <f t="shared" si="3"/>
        <v>32.7</v>
      </c>
      <c r="L11" s="362">
        <f t="shared" si="3"/>
        <v>1.1</v>
      </c>
      <c r="M11" s="362">
        <f t="shared" si="3"/>
        <v>7.8</v>
      </c>
      <c r="N11" s="371">
        <f t="shared" si="3"/>
        <v>27.7</v>
      </c>
    </row>
    <row r="12" spans="1:14" ht="31.5" customHeight="1">
      <c r="A12" s="253" t="s">
        <v>249</v>
      </c>
      <c r="B12" s="363">
        <v>39730</v>
      </c>
      <c r="C12" s="364">
        <v>26062</v>
      </c>
      <c r="D12" s="365">
        <v>9916</v>
      </c>
      <c r="E12" s="365">
        <v>12410</v>
      </c>
      <c r="F12" s="365">
        <v>416</v>
      </c>
      <c r="G12" s="366">
        <v>3320</v>
      </c>
      <c r="H12" s="367">
        <v>11609</v>
      </c>
      <c r="I12" s="368">
        <f aca="true" t="shared" si="4" ref="I12:N12">ROUND(C12/$B$12*100,1)</f>
        <v>65.6</v>
      </c>
      <c r="J12" s="369">
        <f t="shared" si="4"/>
        <v>25</v>
      </c>
      <c r="K12" s="369">
        <f t="shared" si="4"/>
        <v>31.2</v>
      </c>
      <c r="L12" s="369">
        <f t="shared" si="4"/>
        <v>1</v>
      </c>
      <c r="M12" s="369">
        <f t="shared" si="4"/>
        <v>8.4</v>
      </c>
      <c r="N12" s="372">
        <f t="shared" si="4"/>
        <v>29.2</v>
      </c>
    </row>
    <row r="13" spans="1:14" ht="18.75" customHeight="1">
      <c r="A13" s="370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</row>
  </sheetData>
  <mergeCells count="8">
    <mergeCell ref="I5:M5"/>
    <mergeCell ref="I4:N4"/>
    <mergeCell ref="N5:N6"/>
    <mergeCell ref="A4:A6"/>
    <mergeCell ref="H5:H6"/>
    <mergeCell ref="C5:G5"/>
    <mergeCell ref="B4:H4"/>
    <mergeCell ref="B5:B6"/>
  </mergeCells>
  <hyperlinks>
    <hyperlink ref="A1" location="目次!A17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9.00390625" defaultRowHeight="13.5"/>
  <cols>
    <col min="1" max="1" width="12.00390625" style="273" customWidth="1"/>
    <col min="2" max="2" width="15.375" style="273" customWidth="1"/>
    <col min="3" max="3" width="15.125" style="273" customWidth="1"/>
    <col min="4" max="4" width="14.125" style="273" customWidth="1"/>
    <col min="5" max="5" width="12.125" style="273" customWidth="1"/>
    <col min="6" max="6" width="14.125" style="273" customWidth="1"/>
    <col min="7" max="16384" width="8.00390625" style="273" customWidth="1"/>
  </cols>
  <sheetData>
    <row r="1" ht="15" customHeight="1">
      <c r="A1" s="843" t="s">
        <v>700</v>
      </c>
    </row>
    <row r="2" ht="18" customHeight="1">
      <c r="A2" s="251" t="s">
        <v>651</v>
      </c>
    </row>
    <row r="3" ht="6" customHeight="1">
      <c r="A3" s="251"/>
    </row>
    <row r="4" spans="1:6" ht="23.25" customHeight="1">
      <c r="A4" s="914" t="s">
        <v>73</v>
      </c>
      <c r="B4" s="942" t="s">
        <v>330</v>
      </c>
      <c r="C4" s="950" t="s">
        <v>641</v>
      </c>
      <c r="D4" s="952"/>
      <c r="E4" s="950" t="s">
        <v>331</v>
      </c>
      <c r="F4" s="951"/>
    </row>
    <row r="5" spans="1:6" ht="19.5" customHeight="1">
      <c r="A5" s="948"/>
      <c r="B5" s="949"/>
      <c r="C5" s="377" t="s">
        <v>77</v>
      </c>
      <c r="D5" s="389" t="s">
        <v>168</v>
      </c>
      <c r="E5" s="346" t="s">
        <v>77</v>
      </c>
      <c r="F5" s="389" t="s">
        <v>168</v>
      </c>
    </row>
    <row r="6" spans="1:6" ht="14.25" customHeight="1">
      <c r="A6" s="376"/>
      <c r="B6" s="390" t="s">
        <v>56</v>
      </c>
      <c r="C6" s="390" t="s">
        <v>332</v>
      </c>
      <c r="D6" s="391" t="s">
        <v>333</v>
      </c>
      <c r="E6" s="392" t="s">
        <v>332</v>
      </c>
      <c r="F6" s="393" t="s">
        <v>333</v>
      </c>
    </row>
    <row r="7" spans="1:6" ht="18" customHeight="1">
      <c r="A7" s="261" t="s">
        <v>155</v>
      </c>
      <c r="B7" s="394">
        <v>32186</v>
      </c>
      <c r="C7" s="394">
        <v>7873</v>
      </c>
      <c r="D7" s="395">
        <f>ROUND(C7/B7*100,1)</f>
        <v>24.5</v>
      </c>
      <c r="E7" s="396">
        <v>1752</v>
      </c>
      <c r="F7" s="397">
        <f>ROUND(E7/B7*100,1)</f>
        <v>5.4</v>
      </c>
    </row>
    <row r="8" spans="1:6" ht="18" customHeight="1">
      <c r="A8" s="261" t="s">
        <v>156</v>
      </c>
      <c r="B8" s="394">
        <v>28982</v>
      </c>
      <c r="C8" s="394">
        <v>8225</v>
      </c>
      <c r="D8" s="395">
        <f>ROUND(C8/B8*100,1)</f>
        <v>28.4</v>
      </c>
      <c r="E8" s="396">
        <v>1953</v>
      </c>
      <c r="F8" s="397">
        <f>ROUND(E8/B8*100,1)</f>
        <v>6.7</v>
      </c>
    </row>
    <row r="9" spans="1:6" ht="18" customHeight="1">
      <c r="A9" s="261" t="s">
        <v>157</v>
      </c>
      <c r="B9" s="394">
        <v>34075</v>
      </c>
      <c r="C9" s="394">
        <v>10888</v>
      </c>
      <c r="D9" s="395">
        <f>ROUND(C9/B9*100,1)</f>
        <v>32</v>
      </c>
      <c r="E9" s="396">
        <v>3047</v>
      </c>
      <c r="F9" s="397">
        <f>ROUND(E9/B9*100,1)</f>
        <v>8.9</v>
      </c>
    </row>
    <row r="10" spans="1:6" ht="18" customHeight="1">
      <c r="A10" s="261" t="s">
        <v>158</v>
      </c>
      <c r="B10" s="394">
        <v>37830</v>
      </c>
      <c r="C10" s="394">
        <v>12758</v>
      </c>
      <c r="D10" s="395">
        <f>ROUND(C10/B10*100,1)</f>
        <v>33.7</v>
      </c>
      <c r="E10" s="396">
        <v>3833</v>
      </c>
      <c r="F10" s="397">
        <f>ROUND(E10/B10*100,1)</f>
        <v>10.1</v>
      </c>
    </row>
    <row r="11" spans="1:6" ht="18" customHeight="1">
      <c r="A11" s="253" t="s">
        <v>249</v>
      </c>
      <c r="B11" s="398">
        <v>39730</v>
      </c>
      <c r="C11" s="398">
        <v>14719</v>
      </c>
      <c r="D11" s="399">
        <f>ROUND(C11/B11*100,1)</f>
        <v>37</v>
      </c>
      <c r="E11" s="400">
        <v>4680</v>
      </c>
      <c r="F11" s="401">
        <f>ROUND(E11/B11*100,1)</f>
        <v>11.8</v>
      </c>
    </row>
    <row r="14" spans="2:5" ht="13.5">
      <c r="B14" s="402"/>
      <c r="C14" s="402"/>
      <c r="D14" s="296"/>
      <c r="E14" s="403"/>
    </row>
    <row r="15" spans="2:5" ht="13.5">
      <c r="B15" s="402"/>
      <c r="C15" s="402"/>
      <c r="D15" s="296"/>
      <c r="E15" s="402"/>
    </row>
    <row r="16" spans="2:5" ht="13.5">
      <c r="B16" s="402"/>
      <c r="C16" s="402"/>
      <c r="D16" s="296"/>
      <c r="E16" s="402"/>
    </row>
    <row r="17" spans="2:5" ht="13.5">
      <c r="B17" s="402"/>
      <c r="C17" s="402"/>
      <c r="D17" s="296"/>
      <c r="E17" s="402"/>
    </row>
    <row r="18" spans="2:5" ht="13.5">
      <c r="B18" s="404"/>
      <c r="C18" s="402"/>
      <c r="D18" s="296"/>
      <c r="E18" s="402"/>
    </row>
    <row r="19" spans="2:5" ht="13.5">
      <c r="B19" s="296"/>
      <c r="C19" s="296"/>
      <c r="D19" s="296"/>
      <c r="E19" s="296"/>
    </row>
  </sheetData>
  <mergeCells count="4">
    <mergeCell ref="A4:A5"/>
    <mergeCell ref="B4:B5"/>
    <mergeCell ref="E4:F4"/>
    <mergeCell ref="C4:D4"/>
  </mergeCells>
  <hyperlinks>
    <hyperlink ref="A1" location="目次!A18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00390625" defaultRowHeight="13.5"/>
  <cols>
    <col min="1" max="2" width="2.875" style="252" customWidth="1"/>
    <col min="3" max="3" width="13.625" style="252" customWidth="1"/>
    <col min="4" max="4" width="10.625" style="252" customWidth="1"/>
    <col min="5" max="5" width="9.625" style="252" customWidth="1"/>
    <col min="6" max="6" width="10.625" style="252" customWidth="1"/>
    <col min="7" max="7" width="9.625" style="252" customWidth="1"/>
    <col min="8" max="8" width="10.625" style="252" customWidth="1"/>
    <col min="9" max="9" width="9.625" style="252" customWidth="1"/>
    <col min="10" max="16384" width="8.00390625" style="252" customWidth="1"/>
  </cols>
  <sheetData>
    <row r="1" ht="15" customHeight="1">
      <c r="A1" s="843" t="s">
        <v>700</v>
      </c>
    </row>
    <row r="2" spans="1:8" ht="24.75" customHeight="1">
      <c r="A2" s="962" t="s">
        <v>727</v>
      </c>
      <c r="B2" s="963"/>
      <c r="C2" s="963"/>
      <c r="D2" s="963"/>
      <c r="E2" s="963"/>
      <c r="F2" s="963"/>
      <c r="G2" s="963"/>
      <c r="H2" s="963"/>
    </row>
    <row r="3" ht="6" customHeight="1">
      <c r="A3" s="251"/>
    </row>
    <row r="4" spans="1:9" s="808" customFormat="1" ht="25.5" customHeight="1">
      <c r="A4" s="966" t="s">
        <v>299</v>
      </c>
      <c r="B4" s="967"/>
      <c r="C4" s="968"/>
      <c r="D4" s="964" t="s">
        <v>675</v>
      </c>
      <c r="E4" s="965"/>
      <c r="F4" s="964" t="s">
        <v>673</v>
      </c>
      <c r="G4" s="965"/>
      <c r="H4" s="964" t="s">
        <v>674</v>
      </c>
      <c r="I4" s="965"/>
    </row>
    <row r="5" spans="1:9" ht="19.5" customHeight="1">
      <c r="A5" s="969"/>
      <c r="B5" s="970"/>
      <c r="C5" s="970"/>
      <c r="D5" s="953" t="s">
        <v>676</v>
      </c>
      <c r="E5" s="953" t="s">
        <v>677</v>
      </c>
      <c r="F5" s="953" t="s">
        <v>678</v>
      </c>
      <c r="G5" s="953" t="s">
        <v>680</v>
      </c>
      <c r="H5" s="953" t="s">
        <v>679</v>
      </c>
      <c r="I5" s="953" t="s">
        <v>681</v>
      </c>
    </row>
    <row r="6" spans="1:9" ht="19.5" customHeight="1">
      <c r="A6" s="969"/>
      <c r="B6" s="970"/>
      <c r="C6" s="970"/>
      <c r="D6" s="954"/>
      <c r="E6" s="954"/>
      <c r="F6" s="954"/>
      <c r="G6" s="954"/>
      <c r="H6" s="954"/>
      <c r="I6" s="954"/>
    </row>
    <row r="7" spans="1:9" s="260" customFormat="1" ht="4.5" customHeight="1">
      <c r="A7" s="971"/>
      <c r="B7" s="972"/>
      <c r="C7" s="972"/>
      <c r="D7" s="955"/>
      <c r="E7" s="955"/>
      <c r="F7" s="955"/>
      <c r="G7" s="955"/>
      <c r="H7" s="955"/>
      <c r="I7" s="955"/>
    </row>
    <row r="8" spans="1:9" s="260" customFormat="1" ht="10.5" customHeight="1">
      <c r="A8" s="316"/>
      <c r="B8" s="317"/>
      <c r="C8" s="317"/>
      <c r="D8" s="127" t="s">
        <v>668</v>
      </c>
      <c r="E8" s="127" t="s">
        <v>221</v>
      </c>
      <c r="F8" s="127" t="s">
        <v>668</v>
      </c>
      <c r="G8" s="127" t="s">
        <v>221</v>
      </c>
      <c r="H8" s="127" t="s">
        <v>668</v>
      </c>
      <c r="I8" s="127" t="s">
        <v>221</v>
      </c>
    </row>
    <row r="9" spans="1:9" ht="19.5" customHeight="1">
      <c r="A9" s="926" t="s">
        <v>669</v>
      </c>
      <c r="B9" s="926"/>
      <c r="C9" s="959"/>
      <c r="D9" s="92">
        <v>14719</v>
      </c>
      <c r="E9" s="92">
        <v>20694</v>
      </c>
      <c r="F9" s="92">
        <v>7715</v>
      </c>
      <c r="G9" s="92">
        <v>9516</v>
      </c>
      <c r="H9" s="92">
        <v>2042</v>
      </c>
      <c r="I9" s="92">
        <v>2183</v>
      </c>
    </row>
    <row r="10" spans="1:9" ht="19.5" customHeight="1">
      <c r="A10" s="929" t="s">
        <v>670</v>
      </c>
      <c r="B10" s="930"/>
      <c r="C10" s="930"/>
      <c r="D10" s="821">
        <v>9954</v>
      </c>
      <c r="E10" s="821">
        <v>15879</v>
      </c>
      <c r="F10" s="821">
        <v>4887</v>
      </c>
      <c r="G10" s="821">
        <v>6678</v>
      </c>
      <c r="H10" s="821">
        <v>1280</v>
      </c>
      <c r="I10" s="821">
        <v>1421</v>
      </c>
    </row>
    <row r="11" spans="1:9" ht="19.5" customHeight="1">
      <c r="A11" s="324"/>
      <c r="B11" s="927" t="s">
        <v>300</v>
      </c>
      <c r="C11" s="810" t="s">
        <v>301</v>
      </c>
      <c r="D11" s="822">
        <v>8540</v>
      </c>
      <c r="E11" s="822">
        <v>13855</v>
      </c>
      <c r="F11" s="822">
        <v>3862</v>
      </c>
      <c r="G11" s="822">
        <v>5490</v>
      </c>
      <c r="H11" s="822">
        <v>811</v>
      </c>
      <c r="I11" s="822">
        <v>936</v>
      </c>
    </row>
    <row r="12" spans="1:9" ht="19.5" customHeight="1">
      <c r="A12" s="328"/>
      <c r="B12" s="927"/>
      <c r="C12" s="811" t="s">
        <v>302</v>
      </c>
      <c r="D12" s="823">
        <v>5173</v>
      </c>
      <c r="E12" s="823">
        <v>9183</v>
      </c>
      <c r="F12" s="823">
        <v>2415</v>
      </c>
      <c r="G12" s="823">
        <v>3769</v>
      </c>
      <c r="H12" s="823">
        <v>414</v>
      </c>
      <c r="I12" s="823">
        <v>522</v>
      </c>
    </row>
    <row r="13" spans="1:9" ht="19.5" customHeight="1">
      <c r="A13" s="328"/>
      <c r="B13" s="927"/>
      <c r="C13" s="811" t="s">
        <v>303</v>
      </c>
      <c r="D13" s="823">
        <v>1876</v>
      </c>
      <c r="E13" s="823">
        <v>3089</v>
      </c>
      <c r="F13" s="823">
        <v>573</v>
      </c>
      <c r="G13" s="823">
        <v>839</v>
      </c>
      <c r="H13" s="823">
        <v>85</v>
      </c>
      <c r="I13" s="823">
        <v>101</v>
      </c>
    </row>
    <row r="14" spans="1:9" ht="19.5" customHeight="1">
      <c r="A14" s="328"/>
      <c r="B14" s="927"/>
      <c r="C14" s="811" t="s">
        <v>304</v>
      </c>
      <c r="D14" s="823">
        <v>205</v>
      </c>
      <c r="E14" s="823">
        <v>206</v>
      </c>
      <c r="F14" s="823">
        <v>118</v>
      </c>
      <c r="G14" s="823">
        <v>119</v>
      </c>
      <c r="H14" s="823">
        <v>29</v>
      </c>
      <c r="I14" s="823">
        <v>29</v>
      </c>
    </row>
    <row r="15" spans="1:9" ht="19.5" customHeight="1">
      <c r="A15" s="328"/>
      <c r="B15" s="927"/>
      <c r="C15" s="812" t="s">
        <v>305</v>
      </c>
      <c r="D15" s="824">
        <v>1286</v>
      </c>
      <c r="E15" s="824">
        <v>1377</v>
      </c>
      <c r="F15" s="824">
        <v>756</v>
      </c>
      <c r="G15" s="824">
        <v>763</v>
      </c>
      <c r="H15" s="824">
        <v>283</v>
      </c>
      <c r="I15" s="824">
        <v>284</v>
      </c>
    </row>
    <row r="16" spans="1:9" ht="19.5" customHeight="1">
      <c r="A16" s="324"/>
      <c r="B16" s="928" t="s">
        <v>306</v>
      </c>
      <c r="C16" s="960"/>
      <c r="D16" s="813">
        <v>295</v>
      </c>
      <c r="E16" s="813">
        <v>473</v>
      </c>
      <c r="F16" s="814">
        <v>254</v>
      </c>
      <c r="G16" s="814">
        <v>286</v>
      </c>
      <c r="H16" s="814">
        <v>163</v>
      </c>
      <c r="I16" s="815">
        <v>167</v>
      </c>
    </row>
    <row r="17" spans="1:9" ht="19.5" customHeight="1">
      <c r="A17" s="324"/>
      <c r="B17" s="935" t="s">
        <v>671</v>
      </c>
      <c r="C17" s="961"/>
      <c r="D17" s="816">
        <v>520</v>
      </c>
      <c r="E17" s="816">
        <v>663</v>
      </c>
      <c r="F17" s="817">
        <v>389</v>
      </c>
      <c r="G17" s="817">
        <v>433</v>
      </c>
      <c r="H17" s="817">
        <v>172</v>
      </c>
      <c r="I17" s="818">
        <v>178</v>
      </c>
    </row>
    <row r="18" spans="1:9" ht="21.75" customHeight="1">
      <c r="A18" s="340"/>
      <c r="B18" s="922" t="s">
        <v>581</v>
      </c>
      <c r="C18" s="956"/>
      <c r="D18" s="819">
        <v>599</v>
      </c>
      <c r="E18" s="819">
        <v>888</v>
      </c>
      <c r="F18" s="819">
        <v>382</v>
      </c>
      <c r="G18" s="819">
        <v>469</v>
      </c>
      <c r="H18" s="819">
        <v>134</v>
      </c>
      <c r="I18" s="820">
        <v>140</v>
      </c>
    </row>
    <row r="19" spans="1:9" ht="19.5" customHeight="1">
      <c r="A19" s="924" t="s">
        <v>557</v>
      </c>
      <c r="B19" s="924"/>
      <c r="C19" s="957"/>
      <c r="D19" s="809">
        <v>85</v>
      </c>
      <c r="E19" s="821">
        <v>135</v>
      </c>
      <c r="F19" s="821">
        <v>48</v>
      </c>
      <c r="G19" s="821">
        <v>58</v>
      </c>
      <c r="H19" s="821">
        <v>14</v>
      </c>
      <c r="I19" s="821">
        <v>14</v>
      </c>
    </row>
    <row r="20" spans="1:9" ht="19.5" customHeight="1">
      <c r="A20" s="925" t="s">
        <v>672</v>
      </c>
      <c r="B20" s="925"/>
      <c r="C20" s="958"/>
      <c r="D20" s="102">
        <v>4680</v>
      </c>
      <c r="E20" s="102">
        <v>4680</v>
      </c>
      <c r="F20" s="102">
        <v>2780</v>
      </c>
      <c r="G20" s="102">
        <v>2780</v>
      </c>
      <c r="H20" s="102">
        <v>748</v>
      </c>
      <c r="I20" s="102">
        <v>748</v>
      </c>
    </row>
    <row r="21" spans="1:6" ht="12">
      <c r="A21" s="252" t="s">
        <v>567</v>
      </c>
      <c r="F21" s="345"/>
    </row>
  </sheetData>
  <mergeCells count="19">
    <mergeCell ref="A2:H2"/>
    <mergeCell ref="D4:E4"/>
    <mergeCell ref="F4:G4"/>
    <mergeCell ref="H4:I4"/>
    <mergeCell ref="A4:C7"/>
    <mergeCell ref="G5:G7"/>
    <mergeCell ref="I5:I7"/>
    <mergeCell ref="H5:H7"/>
    <mergeCell ref="D5:D7"/>
    <mergeCell ref="E5:E7"/>
    <mergeCell ref="F5:F7"/>
    <mergeCell ref="B18:C18"/>
    <mergeCell ref="A19:C19"/>
    <mergeCell ref="A20:C20"/>
    <mergeCell ref="A9:C9"/>
    <mergeCell ref="B11:B15"/>
    <mergeCell ref="B16:C16"/>
    <mergeCell ref="A10:C10"/>
    <mergeCell ref="B17:C17"/>
  </mergeCells>
  <hyperlinks>
    <hyperlink ref="A1" location="目次!A19" display="目次へ"/>
  </hyperlinks>
  <printOptions horizontalCentered="1"/>
  <pageMargins left="0.7874015748031497" right="0.5905511811023623" top="0.984251968503937" bottom="0.5905511811023623" header="0.5118110236220472" footer="0.708661417322834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A1" sqref="A1"/>
    </sheetView>
  </sheetViews>
  <sheetFormatPr defaultColWidth="9.00390625" defaultRowHeight="13.5"/>
  <cols>
    <col min="1" max="1" width="8.125" style="273" customWidth="1"/>
    <col min="2" max="2" width="4.75390625" style="273" customWidth="1"/>
    <col min="3" max="11" width="6.75390625" style="273" customWidth="1"/>
    <col min="12" max="12" width="6.00390625" style="407" customWidth="1"/>
    <col min="13" max="13" width="6.00390625" style="273" customWidth="1"/>
    <col min="14" max="14" width="8.00390625" style="273" customWidth="1"/>
    <col min="15" max="25" width="6.75390625" style="273" customWidth="1"/>
    <col min="26" max="16384" width="8.00390625" style="273" customWidth="1"/>
  </cols>
  <sheetData>
    <row r="1" ht="15" customHeight="1">
      <c r="A1" s="843" t="s">
        <v>700</v>
      </c>
    </row>
    <row r="2" spans="1:6" ht="18" customHeight="1">
      <c r="A2" s="405" t="s">
        <v>689</v>
      </c>
      <c r="B2" s="406"/>
      <c r="C2" s="296"/>
      <c r="D2" s="296"/>
      <c r="E2" s="296"/>
      <c r="F2" s="296"/>
    </row>
    <row r="3" spans="1:6" ht="6" customHeight="1">
      <c r="A3" s="406"/>
      <c r="B3" s="406"/>
      <c r="C3" s="296"/>
      <c r="D3" s="296"/>
      <c r="E3" s="296"/>
      <c r="F3" s="296"/>
    </row>
    <row r="4" spans="1:13" ht="15" customHeight="1">
      <c r="A4" s="944" t="s">
        <v>216</v>
      </c>
      <c r="B4" s="944"/>
      <c r="C4" s="973" t="s">
        <v>334</v>
      </c>
      <c r="D4" s="944" t="s">
        <v>335</v>
      </c>
      <c r="E4" s="944"/>
      <c r="F4" s="944"/>
      <c r="G4" s="944"/>
      <c r="H4" s="944"/>
      <c r="I4" s="944"/>
      <c r="J4" s="944"/>
      <c r="K4" s="973" t="s">
        <v>336</v>
      </c>
      <c r="L4" s="974" t="s">
        <v>337</v>
      </c>
      <c r="M4" s="973" t="s">
        <v>338</v>
      </c>
    </row>
    <row r="5" spans="1:13" ht="15" customHeight="1">
      <c r="A5" s="944"/>
      <c r="B5" s="944"/>
      <c r="C5" s="973"/>
      <c r="D5" s="944" t="s">
        <v>320</v>
      </c>
      <c r="E5" s="944" t="s">
        <v>339</v>
      </c>
      <c r="F5" s="944"/>
      <c r="G5" s="944"/>
      <c r="H5" s="944"/>
      <c r="I5" s="944"/>
      <c r="J5" s="973" t="s">
        <v>340</v>
      </c>
      <c r="K5" s="973"/>
      <c r="L5" s="974"/>
      <c r="M5" s="973"/>
    </row>
    <row r="6" spans="1:13" ht="40.5" customHeight="1">
      <c r="A6" s="914"/>
      <c r="B6" s="944"/>
      <c r="C6" s="973"/>
      <c r="D6" s="944"/>
      <c r="E6" s="254" t="s">
        <v>320</v>
      </c>
      <c r="F6" s="346" t="s">
        <v>341</v>
      </c>
      <c r="G6" s="346" t="s">
        <v>342</v>
      </c>
      <c r="H6" s="346" t="s">
        <v>343</v>
      </c>
      <c r="I6" s="346" t="s">
        <v>344</v>
      </c>
      <c r="J6" s="973"/>
      <c r="K6" s="973"/>
      <c r="L6" s="974"/>
      <c r="M6" s="973"/>
    </row>
    <row r="7" spans="1:13" ht="18.75" customHeight="1">
      <c r="A7" s="418"/>
      <c r="B7" s="419" t="s">
        <v>52</v>
      </c>
      <c r="C7" s="420">
        <v>72199</v>
      </c>
      <c r="D7" s="420">
        <f aca="true" t="shared" si="0" ref="D7:D18">E7+J7</f>
        <v>41023</v>
      </c>
      <c r="E7" s="421">
        <f aca="true" t="shared" si="1" ref="E7:E18">SUM(F7:I7)</f>
        <v>39859</v>
      </c>
      <c r="F7" s="421">
        <f aca="true" t="shared" si="2" ref="F7:K7">F8+F9</f>
        <v>34501</v>
      </c>
      <c r="G7" s="421">
        <f t="shared" si="2"/>
        <v>4260</v>
      </c>
      <c r="H7" s="421">
        <f t="shared" si="2"/>
        <v>680</v>
      </c>
      <c r="I7" s="421">
        <f t="shared" si="2"/>
        <v>418</v>
      </c>
      <c r="J7" s="421">
        <f t="shared" si="2"/>
        <v>1164</v>
      </c>
      <c r="K7" s="421">
        <f t="shared" si="2"/>
        <v>30735</v>
      </c>
      <c r="L7" s="422">
        <f aca="true" t="shared" si="3" ref="L7:L18">ROUND(E7/C7,3)*100</f>
        <v>55.2</v>
      </c>
      <c r="M7" s="422">
        <f aca="true" t="shared" si="4" ref="M7:M18">ROUND(J7/D7*100,1)</f>
        <v>2.8</v>
      </c>
    </row>
    <row r="8" spans="1:13" ht="18.75" customHeight="1">
      <c r="A8" s="416" t="s">
        <v>155</v>
      </c>
      <c r="B8" s="412" t="s">
        <v>81</v>
      </c>
      <c r="C8" s="413">
        <v>33279</v>
      </c>
      <c r="D8" s="413">
        <f t="shared" si="0"/>
        <v>26324</v>
      </c>
      <c r="E8" s="414">
        <f t="shared" si="1"/>
        <v>25609</v>
      </c>
      <c r="F8" s="414">
        <v>24915</v>
      </c>
      <c r="G8" s="414">
        <v>108</v>
      </c>
      <c r="H8" s="414">
        <v>340</v>
      </c>
      <c r="I8" s="414">
        <v>246</v>
      </c>
      <c r="J8" s="414">
        <v>715</v>
      </c>
      <c r="K8" s="414">
        <v>6689</v>
      </c>
      <c r="L8" s="415">
        <f t="shared" si="3"/>
        <v>77</v>
      </c>
      <c r="M8" s="415">
        <f t="shared" si="4"/>
        <v>2.7</v>
      </c>
    </row>
    <row r="9" spans="1:13" ht="18.75" customHeight="1">
      <c r="A9" s="417"/>
      <c r="B9" s="423" t="s">
        <v>82</v>
      </c>
      <c r="C9" s="375">
        <v>38920</v>
      </c>
      <c r="D9" s="375">
        <f t="shared" si="0"/>
        <v>14699</v>
      </c>
      <c r="E9" s="126">
        <f t="shared" si="1"/>
        <v>14250</v>
      </c>
      <c r="F9" s="414">
        <v>9586</v>
      </c>
      <c r="G9" s="414">
        <v>4152</v>
      </c>
      <c r="H9" s="414">
        <v>340</v>
      </c>
      <c r="I9" s="414">
        <v>172</v>
      </c>
      <c r="J9" s="414">
        <v>449</v>
      </c>
      <c r="K9" s="414">
        <v>24046</v>
      </c>
      <c r="L9" s="424">
        <f t="shared" si="3"/>
        <v>36.6</v>
      </c>
      <c r="M9" s="424">
        <f t="shared" si="4"/>
        <v>3.1</v>
      </c>
    </row>
    <row r="10" spans="1:13" ht="18.75" customHeight="1">
      <c r="A10" s="418"/>
      <c r="B10" s="412" t="s">
        <v>52</v>
      </c>
      <c r="C10" s="413">
        <v>64126</v>
      </c>
      <c r="D10" s="420">
        <f t="shared" si="0"/>
        <v>36998</v>
      </c>
      <c r="E10" s="421">
        <f t="shared" si="1"/>
        <v>35305</v>
      </c>
      <c r="F10" s="421">
        <f aca="true" t="shared" si="5" ref="F10:K10">F11+F12</f>
        <v>29751</v>
      </c>
      <c r="G10" s="421">
        <f t="shared" si="5"/>
        <v>4416</v>
      </c>
      <c r="H10" s="421">
        <f t="shared" si="5"/>
        <v>725</v>
      </c>
      <c r="I10" s="421">
        <f t="shared" si="5"/>
        <v>413</v>
      </c>
      <c r="J10" s="421">
        <f t="shared" si="5"/>
        <v>1693</v>
      </c>
      <c r="K10" s="421">
        <f t="shared" si="5"/>
        <v>26893</v>
      </c>
      <c r="L10" s="415">
        <f t="shared" si="3"/>
        <v>55.1</v>
      </c>
      <c r="M10" s="415">
        <f t="shared" si="4"/>
        <v>4.6</v>
      </c>
    </row>
    <row r="11" spans="1:13" ht="18.75" customHeight="1">
      <c r="A11" s="416" t="s">
        <v>345</v>
      </c>
      <c r="B11" s="412" t="s">
        <v>81</v>
      </c>
      <c r="C11" s="413">
        <v>29376</v>
      </c>
      <c r="D11" s="413">
        <f t="shared" si="0"/>
        <v>22996</v>
      </c>
      <c r="E11" s="414">
        <f t="shared" si="1"/>
        <v>21948</v>
      </c>
      <c r="F11" s="414">
        <v>21229</v>
      </c>
      <c r="G11" s="414">
        <v>141</v>
      </c>
      <c r="H11" s="414">
        <v>339</v>
      </c>
      <c r="I11" s="414">
        <v>239</v>
      </c>
      <c r="J11" s="414">
        <v>1048</v>
      </c>
      <c r="K11" s="414">
        <v>6240</v>
      </c>
      <c r="L11" s="415">
        <f t="shared" si="3"/>
        <v>74.7</v>
      </c>
      <c r="M11" s="415">
        <f t="shared" si="4"/>
        <v>4.6</v>
      </c>
    </row>
    <row r="12" spans="1:13" ht="18.75" customHeight="1">
      <c r="A12" s="417"/>
      <c r="B12" s="412" t="s">
        <v>82</v>
      </c>
      <c r="C12" s="413">
        <v>34750</v>
      </c>
      <c r="D12" s="375">
        <f t="shared" si="0"/>
        <v>14002</v>
      </c>
      <c r="E12" s="126">
        <f t="shared" si="1"/>
        <v>13357</v>
      </c>
      <c r="F12" s="126">
        <v>8522</v>
      </c>
      <c r="G12" s="126">
        <v>4275</v>
      </c>
      <c r="H12" s="126">
        <v>386</v>
      </c>
      <c r="I12" s="126">
        <v>174</v>
      </c>
      <c r="J12" s="126">
        <v>645</v>
      </c>
      <c r="K12" s="126">
        <v>20653</v>
      </c>
      <c r="L12" s="415">
        <f t="shared" si="3"/>
        <v>38.4</v>
      </c>
      <c r="M12" s="415">
        <f t="shared" si="4"/>
        <v>4.6</v>
      </c>
    </row>
    <row r="13" spans="1:13" ht="18.75" customHeight="1">
      <c r="A13" s="418"/>
      <c r="B13" s="419" t="s">
        <v>52</v>
      </c>
      <c r="C13" s="420">
        <v>73113</v>
      </c>
      <c r="D13" s="420">
        <f t="shared" si="0"/>
        <v>40979</v>
      </c>
      <c r="E13" s="421">
        <f t="shared" si="1"/>
        <v>39240</v>
      </c>
      <c r="F13" s="421">
        <f aca="true" t="shared" si="6" ref="F13:K13">F14+F15</f>
        <v>33089</v>
      </c>
      <c r="G13" s="421">
        <f t="shared" si="6"/>
        <v>4711</v>
      </c>
      <c r="H13" s="421">
        <f t="shared" si="6"/>
        <v>892</v>
      </c>
      <c r="I13" s="421">
        <f t="shared" si="6"/>
        <v>548</v>
      </c>
      <c r="J13" s="421">
        <f t="shared" si="6"/>
        <v>1739</v>
      </c>
      <c r="K13" s="421">
        <f t="shared" si="6"/>
        <v>30215</v>
      </c>
      <c r="L13" s="422">
        <f t="shared" si="3"/>
        <v>53.7</v>
      </c>
      <c r="M13" s="422">
        <f t="shared" si="4"/>
        <v>4.2</v>
      </c>
    </row>
    <row r="14" spans="1:13" ht="18.75" customHeight="1">
      <c r="A14" s="416" t="s">
        <v>346</v>
      </c>
      <c r="B14" s="412" t="s">
        <v>81</v>
      </c>
      <c r="C14" s="413">
        <v>33238</v>
      </c>
      <c r="D14" s="413">
        <f t="shared" si="0"/>
        <v>24580</v>
      </c>
      <c r="E14" s="414">
        <f t="shared" si="1"/>
        <v>23523</v>
      </c>
      <c r="F14" s="414">
        <v>22578</v>
      </c>
      <c r="G14" s="414">
        <v>210</v>
      </c>
      <c r="H14" s="414">
        <v>432</v>
      </c>
      <c r="I14" s="414">
        <v>303</v>
      </c>
      <c r="J14" s="414">
        <v>1057</v>
      </c>
      <c r="K14" s="414">
        <v>7487</v>
      </c>
      <c r="L14" s="415">
        <f t="shared" si="3"/>
        <v>70.8</v>
      </c>
      <c r="M14" s="415">
        <f t="shared" si="4"/>
        <v>4.3</v>
      </c>
    </row>
    <row r="15" spans="1:13" ht="18.75" customHeight="1">
      <c r="A15" s="417"/>
      <c r="B15" s="423" t="s">
        <v>82</v>
      </c>
      <c r="C15" s="375">
        <v>39875</v>
      </c>
      <c r="D15" s="375">
        <f t="shared" si="0"/>
        <v>16399</v>
      </c>
      <c r="E15" s="126">
        <f t="shared" si="1"/>
        <v>15717</v>
      </c>
      <c r="F15" s="126">
        <v>10511</v>
      </c>
      <c r="G15" s="126">
        <v>4501</v>
      </c>
      <c r="H15" s="126">
        <v>460</v>
      </c>
      <c r="I15" s="126">
        <v>245</v>
      </c>
      <c r="J15" s="126">
        <v>682</v>
      </c>
      <c r="K15" s="126">
        <v>22728</v>
      </c>
      <c r="L15" s="415">
        <f t="shared" si="3"/>
        <v>39.4</v>
      </c>
      <c r="M15" s="415">
        <f t="shared" si="4"/>
        <v>4.2</v>
      </c>
    </row>
    <row r="16" spans="1:13" ht="18.75" customHeight="1">
      <c r="A16" s="418"/>
      <c r="B16" s="412" t="s">
        <v>52</v>
      </c>
      <c r="C16" s="413">
        <v>78720</v>
      </c>
      <c r="D16" s="413">
        <f t="shared" si="0"/>
        <v>43621</v>
      </c>
      <c r="E16" s="414">
        <f t="shared" si="1"/>
        <v>41310</v>
      </c>
      <c r="F16" s="414">
        <f aca="true" t="shared" si="7" ref="F16:K16">F17+F18</f>
        <v>33960</v>
      </c>
      <c r="G16" s="414">
        <f t="shared" si="7"/>
        <v>5753</v>
      </c>
      <c r="H16" s="414">
        <f t="shared" si="7"/>
        <v>957</v>
      </c>
      <c r="I16" s="414">
        <f t="shared" si="7"/>
        <v>640</v>
      </c>
      <c r="J16" s="414">
        <f t="shared" si="7"/>
        <v>2311</v>
      </c>
      <c r="K16" s="414">
        <f t="shared" si="7"/>
        <v>32977</v>
      </c>
      <c r="L16" s="422">
        <f t="shared" si="3"/>
        <v>52.5</v>
      </c>
      <c r="M16" s="422">
        <f t="shared" si="4"/>
        <v>5.3</v>
      </c>
    </row>
    <row r="17" spans="1:13" ht="18.75" customHeight="1">
      <c r="A17" s="416" t="s">
        <v>347</v>
      </c>
      <c r="B17" s="412" t="s">
        <v>81</v>
      </c>
      <c r="C17" s="413">
        <v>35348</v>
      </c>
      <c r="D17" s="413">
        <f t="shared" si="0"/>
        <v>25424</v>
      </c>
      <c r="E17" s="414">
        <f t="shared" si="1"/>
        <v>24007</v>
      </c>
      <c r="F17" s="414">
        <v>22917</v>
      </c>
      <c r="G17" s="414">
        <v>318</v>
      </c>
      <c r="H17" s="414">
        <v>466</v>
      </c>
      <c r="I17" s="414">
        <v>306</v>
      </c>
      <c r="J17" s="414">
        <v>1417</v>
      </c>
      <c r="K17" s="414">
        <v>8621</v>
      </c>
      <c r="L17" s="415">
        <f t="shared" si="3"/>
        <v>67.9</v>
      </c>
      <c r="M17" s="415">
        <f t="shared" si="4"/>
        <v>5.6</v>
      </c>
    </row>
    <row r="18" spans="1:13" ht="18.75" customHeight="1">
      <c r="A18" s="417"/>
      <c r="B18" s="423" t="s">
        <v>82</v>
      </c>
      <c r="C18" s="375">
        <v>43372</v>
      </c>
      <c r="D18" s="375">
        <f t="shared" si="0"/>
        <v>18197</v>
      </c>
      <c r="E18" s="126">
        <f t="shared" si="1"/>
        <v>17303</v>
      </c>
      <c r="F18" s="126">
        <v>11043</v>
      </c>
      <c r="G18" s="126">
        <v>5435</v>
      </c>
      <c r="H18" s="126">
        <v>491</v>
      </c>
      <c r="I18" s="126">
        <v>334</v>
      </c>
      <c r="J18" s="126">
        <v>894</v>
      </c>
      <c r="K18" s="126">
        <v>24356</v>
      </c>
      <c r="L18" s="424">
        <f t="shared" si="3"/>
        <v>39.900000000000006</v>
      </c>
      <c r="M18" s="424">
        <f t="shared" si="4"/>
        <v>4.9</v>
      </c>
    </row>
    <row r="19" spans="1:13" ht="13.5">
      <c r="A19" s="408"/>
      <c r="B19" s="409"/>
      <c r="C19" s="256" t="s">
        <v>84</v>
      </c>
      <c r="D19" s="256" t="s">
        <v>84</v>
      </c>
      <c r="E19" s="256" t="s">
        <v>84</v>
      </c>
      <c r="F19" s="256" t="s">
        <v>84</v>
      </c>
      <c r="G19" s="256" t="s">
        <v>84</v>
      </c>
      <c r="H19" s="256" t="s">
        <v>84</v>
      </c>
      <c r="I19" s="256" t="s">
        <v>84</v>
      </c>
      <c r="J19" s="256" t="s">
        <v>84</v>
      </c>
      <c r="K19" s="256" t="s">
        <v>84</v>
      </c>
      <c r="L19" s="410" t="s">
        <v>85</v>
      </c>
      <c r="M19" s="256" t="s">
        <v>85</v>
      </c>
    </row>
    <row r="20" spans="1:13" ht="13.5">
      <c r="A20" s="411"/>
      <c r="B20" s="412" t="s">
        <v>52</v>
      </c>
      <c r="C20" s="413">
        <v>80390</v>
      </c>
      <c r="D20" s="413">
        <v>42878</v>
      </c>
      <c r="E20" s="414">
        <v>40469</v>
      </c>
      <c r="F20" s="414">
        <v>33332</v>
      </c>
      <c r="G20" s="414">
        <v>5710</v>
      </c>
      <c r="H20" s="414">
        <v>769</v>
      </c>
      <c r="I20" s="414">
        <v>658</v>
      </c>
      <c r="J20" s="414">
        <v>2409</v>
      </c>
      <c r="K20" s="414">
        <v>33065</v>
      </c>
      <c r="L20" s="415">
        <f>ROUND(E20/C20,3)*100</f>
        <v>50.3</v>
      </c>
      <c r="M20" s="415">
        <f>ROUND(J20/D20*100,1)</f>
        <v>5.6</v>
      </c>
    </row>
    <row r="21" spans="1:13" ht="13.5">
      <c r="A21" s="416" t="s">
        <v>348</v>
      </c>
      <c r="B21" s="412" t="s">
        <v>81</v>
      </c>
      <c r="C21" s="413">
        <v>35802</v>
      </c>
      <c r="D21" s="413">
        <v>24662</v>
      </c>
      <c r="E21" s="414">
        <v>23165</v>
      </c>
      <c r="F21" s="414">
        <v>22096</v>
      </c>
      <c r="G21" s="414">
        <v>391</v>
      </c>
      <c r="H21" s="414">
        <v>387</v>
      </c>
      <c r="I21" s="414">
        <v>291</v>
      </c>
      <c r="J21" s="414">
        <v>1497</v>
      </c>
      <c r="K21" s="414">
        <v>9057</v>
      </c>
      <c r="L21" s="415">
        <f>ROUND(E21/C21,3)*100</f>
        <v>64.7</v>
      </c>
      <c r="M21" s="415">
        <f>ROUND(J21/D21*100,1)</f>
        <v>6.1</v>
      </c>
    </row>
    <row r="22" spans="1:13" ht="13.5">
      <c r="A22" s="417"/>
      <c r="B22" s="423" t="s">
        <v>82</v>
      </c>
      <c r="C22" s="375">
        <v>44588</v>
      </c>
      <c r="D22" s="375">
        <v>18216</v>
      </c>
      <c r="E22" s="126">
        <v>17304</v>
      </c>
      <c r="F22" s="126">
        <v>11236</v>
      </c>
      <c r="G22" s="126">
        <v>5319</v>
      </c>
      <c r="H22" s="126">
        <v>382</v>
      </c>
      <c r="I22" s="126">
        <v>367</v>
      </c>
      <c r="J22" s="126">
        <v>912</v>
      </c>
      <c r="K22" s="126">
        <v>24008</v>
      </c>
      <c r="L22" s="424">
        <f>ROUND(E22/C22,3)*100</f>
        <v>38.800000000000004</v>
      </c>
      <c r="M22" s="424">
        <f>ROUND(J22/D22*100,1)</f>
        <v>5</v>
      </c>
    </row>
    <row r="24" ht="13.5" customHeight="1">
      <c r="L24" s="273"/>
    </row>
    <row r="25" ht="13.5" customHeight="1">
      <c r="L25" s="273"/>
    </row>
    <row r="26" ht="13.5" customHeight="1">
      <c r="L26" s="273"/>
    </row>
    <row r="27" ht="13.5">
      <c r="L27" s="273"/>
    </row>
    <row r="28" ht="13.5">
      <c r="L28" s="273"/>
    </row>
    <row r="29" ht="13.5">
      <c r="L29" s="273"/>
    </row>
    <row r="30" ht="13.5">
      <c r="L30" s="273"/>
    </row>
    <row r="48" spans="16:22" ht="13.5">
      <c r="P48" s="425"/>
      <c r="Q48" s="425"/>
      <c r="R48" s="425"/>
      <c r="S48" s="425"/>
      <c r="T48" s="425"/>
      <c r="U48" s="425"/>
      <c r="V48" s="425"/>
    </row>
    <row r="49" spans="16:22" ht="13.5">
      <c r="P49" s="426"/>
      <c r="Q49" s="427"/>
      <c r="R49" s="427"/>
      <c r="S49" s="427"/>
      <c r="T49" s="427"/>
      <c r="U49" s="427"/>
      <c r="V49" s="427"/>
    </row>
    <row r="50" spans="16:22" ht="13.5">
      <c r="P50" s="426"/>
      <c r="Q50" s="427"/>
      <c r="R50" s="427"/>
      <c r="S50" s="427"/>
      <c r="T50" s="427"/>
      <c r="U50" s="427"/>
      <c r="V50" s="427"/>
    </row>
    <row r="51" spans="16:22" ht="13.5">
      <c r="P51" s="426"/>
      <c r="Q51" s="427"/>
      <c r="R51" s="427"/>
      <c r="S51" s="427"/>
      <c r="T51" s="427"/>
      <c r="U51" s="427"/>
      <c r="V51" s="427"/>
    </row>
  </sheetData>
  <mergeCells count="9">
    <mergeCell ref="K4:K6"/>
    <mergeCell ref="L4:L6"/>
    <mergeCell ref="M4:M6"/>
    <mergeCell ref="A4:B6"/>
    <mergeCell ref="C4:C6"/>
    <mergeCell ref="D4:J4"/>
    <mergeCell ref="E5:I5"/>
    <mergeCell ref="J5:J6"/>
    <mergeCell ref="D5:D6"/>
  </mergeCells>
  <hyperlinks>
    <hyperlink ref="A1" location="目次!A20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9.00390625" defaultRowHeight="13.5"/>
  <cols>
    <col min="1" max="7" width="11.125" style="273" customWidth="1"/>
    <col min="8" max="16384" width="8.00390625" style="273" customWidth="1"/>
  </cols>
  <sheetData>
    <row r="1" ht="15" customHeight="1">
      <c r="A1" s="843" t="s">
        <v>700</v>
      </c>
    </row>
    <row r="2" ht="18" customHeight="1">
      <c r="A2" s="251" t="s">
        <v>688</v>
      </c>
    </row>
    <row r="3" ht="6" customHeight="1">
      <c r="A3" s="251"/>
    </row>
    <row r="4" spans="1:7" ht="18" customHeight="1">
      <c r="A4" s="914" t="s">
        <v>313</v>
      </c>
      <c r="B4" s="975" t="s">
        <v>81</v>
      </c>
      <c r="C4" s="975"/>
      <c r="D4" s="975"/>
      <c r="E4" s="975" t="s">
        <v>82</v>
      </c>
      <c r="F4" s="975"/>
      <c r="G4" s="975"/>
    </row>
    <row r="5" spans="1:7" ht="18" customHeight="1">
      <c r="A5" s="915"/>
      <c r="B5" s="428" t="s">
        <v>320</v>
      </c>
      <c r="C5" s="428" t="s">
        <v>349</v>
      </c>
      <c r="D5" s="428" t="s">
        <v>337</v>
      </c>
      <c r="E5" s="428" t="s">
        <v>320</v>
      </c>
      <c r="F5" s="428" t="s">
        <v>349</v>
      </c>
      <c r="G5" s="428" t="s">
        <v>337</v>
      </c>
    </row>
    <row r="6" spans="1:7" ht="12.75" customHeight="1">
      <c r="A6" s="429" t="s">
        <v>220</v>
      </c>
      <c r="B6" s="430" t="s">
        <v>221</v>
      </c>
      <c r="C6" s="430" t="s">
        <v>221</v>
      </c>
      <c r="D6" s="430" t="s">
        <v>85</v>
      </c>
      <c r="E6" s="430" t="s">
        <v>221</v>
      </c>
      <c r="F6" s="430" t="s">
        <v>221</v>
      </c>
      <c r="G6" s="430" t="s">
        <v>85</v>
      </c>
    </row>
    <row r="7" spans="1:7" ht="18" customHeight="1">
      <c r="A7" s="374" t="s">
        <v>320</v>
      </c>
      <c r="B7" s="414">
        <v>35802</v>
      </c>
      <c r="C7" s="414">
        <v>23165</v>
      </c>
      <c r="D7" s="431">
        <f aca="true" t="shared" si="0" ref="D7:D18">C7/B7*100</f>
        <v>64.70308921289313</v>
      </c>
      <c r="E7" s="414">
        <v>44588</v>
      </c>
      <c r="F7" s="414">
        <v>17304</v>
      </c>
      <c r="G7" s="431">
        <f aca="true" t="shared" si="1" ref="G7:G18">F7/E7*100</f>
        <v>38.80864806674442</v>
      </c>
    </row>
    <row r="8" spans="1:7" ht="18" customHeight="1">
      <c r="A8" s="374" t="s">
        <v>126</v>
      </c>
      <c r="B8" s="414">
        <v>1924</v>
      </c>
      <c r="C8" s="414">
        <v>173</v>
      </c>
      <c r="D8" s="431">
        <f t="shared" si="0"/>
        <v>8.991683991683992</v>
      </c>
      <c r="E8" s="414">
        <v>1869</v>
      </c>
      <c r="F8" s="414">
        <v>165</v>
      </c>
      <c r="G8" s="431">
        <f t="shared" si="1"/>
        <v>8.828250401284109</v>
      </c>
    </row>
    <row r="9" spans="1:7" ht="18" customHeight="1">
      <c r="A9" s="374" t="s">
        <v>127</v>
      </c>
      <c r="B9" s="414">
        <v>1799</v>
      </c>
      <c r="C9" s="414">
        <v>798</v>
      </c>
      <c r="D9" s="431">
        <f t="shared" si="0"/>
        <v>44.3579766536965</v>
      </c>
      <c r="E9" s="414">
        <v>2009</v>
      </c>
      <c r="F9" s="414">
        <v>1056</v>
      </c>
      <c r="G9" s="431">
        <f t="shared" si="1"/>
        <v>52.5634644101543</v>
      </c>
    </row>
    <row r="10" spans="1:7" ht="18" customHeight="1">
      <c r="A10" s="374" t="s">
        <v>128</v>
      </c>
      <c r="B10" s="414">
        <v>1978</v>
      </c>
      <c r="C10" s="414">
        <v>1463</v>
      </c>
      <c r="D10" s="431">
        <f t="shared" si="0"/>
        <v>73.96359959555106</v>
      </c>
      <c r="E10" s="414">
        <v>2507</v>
      </c>
      <c r="F10" s="414">
        <v>1690</v>
      </c>
      <c r="G10" s="431">
        <f t="shared" si="1"/>
        <v>67.41124850418826</v>
      </c>
    </row>
    <row r="11" spans="1:7" ht="18" customHeight="1">
      <c r="A11" s="374" t="s">
        <v>129</v>
      </c>
      <c r="B11" s="414">
        <v>2501</v>
      </c>
      <c r="C11" s="414">
        <v>2064</v>
      </c>
      <c r="D11" s="431">
        <f t="shared" si="0"/>
        <v>82.52698920431827</v>
      </c>
      <c r="E11" s="414">
        <v>3228</v>
      </c>
      <c r="F11" s="414">
        <v>1700</v>
      </c>
      <c r="G11" s="431">
        <f t="shared" si="1"/>
        <v>52.66418835192069</v>
      </c>
    </row>
    <row r="12" spans="1:7" ht="18" customHeight="1">
      <c r="A12" s="374" t="s">
        <v>130</v>
      </c>
      <c r="B12" s="414">
        <v>3447</v>
      </c>
      <c r="C12" s="414">
        <v>2977</v>
      </c>
      <c r="D12" s="431">
        <f t="shared" si="0"/>
        <v>86.36495503336235</v>
      </c>
      <c r="E12" s="414">
        <v>4287</v>
      </c>
      <c r="F12" s="414">
        <v>2135</v>
      </c>
      <c r="G12" s="431">
        <f t="shared" si="1"/>
        <v>49.80172614882202</v>
      </c>
    </row>
    <row r="13" spans="1:7" ht="18" customHeight="1">
      <c r="A13" s="374" t="s">
        <v>131</v>
      </c>
      <c r="B13" s="414">
        <v>3479</v>
      </c>
      <c r="C13" s="414">
        <v>3065</v>
      </c>
      <c r="D13" s="431">
        <f t="shared" si="0"/>
        <v>88.10002874389193</v>
      </c>
      <c r="E13" s="414">
        <v>3988</v>
      </c>
      <c r="F13" s="414">
        <v>2108</v>
      </c>
      <c r="G13" s="431">
        <f t="shared" si="1"/>
        <v>52.858575727181545</v>
      </c>
    </row>
    <row r="14" spans="1:7" ht="18" customHeight="1">
      <c r="A14" s="374" t="s">
        <v>132</v>
      </c>
      <c r="B14" s="414">
        <v>2994</v>
      </c>
      <c r="C14" s="414">
        <v>2636</v>
      </c>
      <c r="D14" s="431">
        <f t="shared" si="0"/>
        <v>88.04275217100869</v>
      </c>
      <c r="E14" s="414">
        <v>3569</v>
      </c>
      <c r="F14" s="414">
        <v>2020</v>
      </c>
      <c r="G14" s="431">
        <f t="shared" si="1"/>
        <v>56.598486971140375</v>
      </c>
    </row>
    <row r="15" spans="1:7" ht="18" customHeight="1">
      <c r="A15" s="374" t="s">
        <v>133</v>
      </c>
      <c r="B15" s="414">
        <v>2588</v>
      </c>
      <c r="C15" s="414">
        <v>2302</v>
      </c>
      <c r="D15" s="431">
        <f t="shared" si="0"/>
        <v>88.94899536321483</v>
      </c>
      <c r="E15" s="414">
        <v>3063</v>
      </c>
      <c r="F15" s="414">
        <v>1761</v>
      </c>
      <c r="G15" s="431">
        <f t="shared" si="1"/>
        <v>57.492654260528894</v>
      </c>
    </row>
    <row r="16" spans="1:7" ht="18" customHeight="1">
      <c r="A16" s="374" t="s">
        <v>134</v>
      </c>
      <c r="B16" s="414">
        <v>2723</v>
      </c>
      <c r="C16" s="414">
        <v>2320</v>
      </c>
      <c r="D16" s="431">
        <f t="shared" si="0"/>
        <v>85.200146896805</v>
      </c>
      <c r="E16" s="414">
        <v>3283</v>
      </c>
      <c r="F16" s="414">
        <v>1605</v>
      </c>
      <c r="G16" s="431">
        <f t="shared" si="1"/>
        <v>48.88821200121839</v>
      </c>
    </row>
    <row r="17" spans="1:7" ht="18" customHeight="1">
      <c r="A17" s="374" t="s">
        <v>135</v>
      </c>
      <c r="B17" s="414">
        <v>3457</v>
      </c>
      <c r="C17" s="414">
        <v>2545</v>
      </c>
      <c r="D17" s="431">
        <f t="shared" si="0"/>
        <v>73.61874457622216</v>
      </c>
      <c r="E17" s="414">
        <v>4127</v>
      </c>
      <c r="F17" s="414">
        <v>1515</v>
      </c>
      <c r="G17" s="431">
        <f t="shared" si="1"/>
        <v>36.70947419433002</v>
      </c>
    </row>
    <row r="18" spans="1:7" ht="18" customHeight="1">
      <c r="A18" s="373" t="s">
        <v>350</v>
      </c>
      <c r="B18" s="126">
        <v>8912</v>
      </c>
      <c r="C18" s="126">
        <v>2822</v>
      </c>
      <c r="D18" s="432">
        <f t="shared" si="0"/>
        <v>31.66517055655296</v>
      </c>
      <c r="E18" s="126">
        <v>12658</v>
      </c>
      <c r="F18" s="126">
        <v>1549</v>
      </c>
      <c r="G18" s="432">
        <f t="shared" si="1"/>
        <v>12.237320271764892</v>
      </c>
    </row>
  </sheetData>
  <mergeCells count="3">
    <mergeCell ref="B4:D4"/>
    <mergeCell ref="E4:G4"/>
    <mergeCell ref="A4:A5"/>
  </mergeCells>
  <hyperlinks>
    <hyperlink ref="A1" location="目次!A21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9.50390625" style="71" customWidth="1"/>
    <col min="2" max="4" width="9.25390625" style="71" customWidth="1"/>
    <col min="5" max="5" width="7.875" style="71" customWidth="1"/>
    <col min="6" max="6" width="8.625" style="71" customWidth="1"/>
    <col min="7" max="8" width="7.875" style="71" customWidth="1"/>
    <col min="9" max="9" width="8.125" style="71" customWidth="1"/>
    <col min="10" max="10" width="8.25390625" style="71" customWidth="1"/>
    <col min="11" max="11" width="8.00390625" style="71" customWidth="1"/>
    <col min="12" max="12" width="8.00390625" style="72" customWidth="1"/>
    <col min="13" max="16384" width="8.00390625" style="71" customWidth="1"/>
  </cols>
  <sheetData>
    <row r="1" ht="15" customHeight="1">
      <c r="A1" s="843" t="s">
        <v>700</v>
      </c>
    </row>
    <row r="2" ht="18" customHeight="1">
      <c r="A2" s="70" t="s">
        <v>72</v>
      </c>
    </row>
    <row r="3" ht="6" customHeight="1">
      <c r="A3" s="70"/>
    </row>
    <row r="4" spans="1:10" ht="15" customHeight="1">
      <c r="A4" s="886" t="s">
        <v>73</v>
      </c>
      <c r="B4" s="887" t="s">
        <v>74</v>
      </c>
      <c r="C4" s="888"/>
      <c r="D4" s="889"/>
      <c r="E4" s="884" t="s">
        <v>75</v>
      </c>
      <c r="F4" s="75" t="s">
        <v>76</v>
      </c>
      <c r="G4" s="886" t="s">
        <v>77</v>
      </c>
      <c r="H4" s="884" t="s">
        <v>78</v>
      </c>
      <c r="I4" s="884" t="s">
        <v>693</v>
      </c>
      <c r="J4" s="884" t="s">
        <v>79</v>
      </c>
    </row>
    <row r="5" spans="1:10" ht="28.5" customHeight="1">
      <c r="A5" s="885"/>
      <c r="B5" s="73" t="s">
        <v>80</v>
      </c>
      <c r="C5" s="76" t="s">
        <v>81</v>
      </c>
      <c r="D5" s="74" t="s">
        <v>82</v>
      </c>
      <c r="E5" s="885"/>
      <c r="F5" s="77" t="s">
        <v>83</v>
      </c>
      <c r="G5" s="885"/>
      <c r="H5" s="885"/>
      <c r="I5" s="885"/>
      <c r="J5" s="885"/>
    </row>
    <row r="6" spans="1:12" s="85" customFormat="1" ht="10.5" customHeight="1">
      <c r="A6" s="78"/>
      <c r="B6" s="79" t="s">
        <v>84</v>
      </c>
      <c r="C6" s="80" t="s">
        <v>84</v>
      </c>
      <c r="D6" s="81" t="s">
        <v>84</v>
      </c>
      <c r="E6" s="82" t="s">
        <v>85</v>
      </c>
      <c r="F6" s="83" t="s">
        <v>85</v>
      </c>
      <c r="G6" s="80" t="s">
        <v>56</v>
      </c>
      <c r="H6" s="82" t="s">
        <v>86</v>
      </c>
      <c r="I6" s="83" t="s">
        <v>84</v>
      </c>
      <c r="J6" s="84"/>
      <c r="L6" s="86"/>
    </row>
    <row r="7" spans="1:10" ht="18" customHeight="1">
      <c r="A7" s="87" t="s">
        <v>87</v>
      </c>
      <c r="B7" s="88">
        <v>11151</v>
      </c>
      <c r="C7" s="89">
        <v>5478</v>
      </c>
      <c r="D7" s="90">
        <v>5673</v>
      </c>
      <c r="E7" s="59" t="s">
        <v>88</v>
      </c>
      <c r="F7" s="91">
        <v>100</v>
      </c>
      <c r="G7" s="92">
        <v>2269</v>
      </c>
      <c r="H7" s="59" t="s">
        <v>88</v>
      </c>
      <c r="I7" s="93">
        <f aca="true" t="shared" si="0" ref="I7:I25">B7/G7</f>
        <v>4.914499779638607</v>
      </c>
      <c r="J7" s="94" t="s">
        <v>89</v>
      </c>
    </row>
    <row r="8" spans="1:10" ht="18" customHeight="1">
      <c r="A8" s="87" t="s">
        <v>90</v>
      </c>
      <c r="B8" s="88">
        <v>19101</v>
      </c>
      <c r="C8" s="89">
        <v>9026</v>
      </c>
      <c r="D8" s="90">
        <v>10075</v>
      </c>
      <c r="E8" s="59">
        <f aca="true" t="shared" si="1" ref="E8:E25">ROUND((B8-B7)/B7*100,1)</f>
        <v>71.3</v>
      </c>
      <c r="F8" s="91">
        <v>171</v>
      </c>
      <c r="G8" s="92">
        <v>3886</v>
      </c>
      <c r="H8" s="59">
        <f aca="true" t="shared" si="2" ref="H8:H25">ROUND((G8-G7)/G7*100,1)</f>
        <v>71.3</v>
      </c>
      <c r="I8" s="93">
        <f t="shared" si="0"/>
        <v>4.9153371075656205</v>
      </c>
      <c r="J8" s="94" t="s">
        <v>91</v>
      </c>
    </row>
    <row r="9" spans="1:10" ht="18" customHeight="1">
      <c r="A9" s="87" t="s">
        <v>92</v>
      </c>
      <c r="B9" s="88">
        <v>28404</v>
      </c>
      <c r="C9" s="89">
        <v>13225</v>
      </c>
      <c r="D9" s="90">
        <v>15179</v>
      </c>
      <c r="E9" s="59">
        <f t="shared" si="1"/>
        <v>48.7</v>
      </c>
      <c r="F9" s="91">
        <v>255</v>
      </c>
      <c r="G9" s="92">
        <v>5708</v>
      </c>
      <c r="H9" s="59">
        <f t="shared" si="2"/>
        <v>46.9</v>
      </c>
      <c r="I9" s="93">
        <f t="shared" si="0"/>
        <v>4.976173791170288</v>
      </c>
      <c r="J9" s="94" t="s">
        <v>93</v>
      </c>
    </row>
    <row r="10" spans="1:10" ht="18" customHeight="1">
      <c r="A10" s="87" t="s">
        <v>94</v>
      </c>
      <c r="B10" s="88">
        <v>35567</v>
      </c>
      <c r="C10" s="89">
        <v>16738</v>
      </c>
      <c r="D10" s="90">
        <v>18829</v>
      </c>
      <c r="E10" s="59">
        <f t="shared" si="1"/>
        <v>25.2</v>
      </c>
      <c r="F10" s="91">
        <v>319</v>
      </c>
      <c r="G10" s="92">
        <v>6979</v>
      </c>
      <c r="H10" s="59">
        <f t="shared" si="2"/>
        <v>22.3</v>
      </c>
      <c r="I10" s="93">
        <f t="shared" si="0"/>
        <v>5.096288866599799</v>
      </c>
      <c r="J10" s="94" t="s">
        <v>95</v>
      </c>
    </row>
    <row r="11" spans="1:10" ht="18" customHeight="1">
      <c r="A11" s="87" t="s">
        <v>96</v>
      </c>
      <c r="B11" s="88">
        <v>39137</v>
      </c>
      <c r="C11" s="89">
        <v>18089</v>
      </c>
      <c r="D11" s="90">
        <v>21048</v>
      </c>
      <c r="E11" s="59">
        <f t="shared" si="1"/>
        <v>10</v>
      </c>
      <c r="F11" s="91">
        <v>351</v>
      </c>
      <c r="G11" s="92">
        <v>7890</v>
      </c>
      <c r="H11" s="59">
        <f t="shared" si="2"/>
        <v>13.1</v>
      </c>
      <c r="I11" s="93">
        <f t="shared" si="0"/>
        <v>4.960329531051965</v>
      </c>
      <c r="J11" s="94" t="s">
        <v>97</v>
      </c>
    </row>
    <row r="12" spans="1:10" ht="18" customHeight="1">
      <c r="A12" s="87" t="s">
        <v>98</v>
      </c>
      <c r="B12" s="88">
        <v>37033</v>
      </c>
      <c r="C12" s="89">
        <v>18139</v>
      </c>
      <c r="D12" s="90">
        <v>18894</v>
      </c>
      <c r="E12" s="59">
        <f t="shared" si="1"/>
        <v>-5.4</v>
      </c>
      <c r="F12" s="91">
        <v>332</v>
      </c>
      <c r="G12" s="92">
        <v>8666</v>
      </c>
      <c r="H12" s="59">
        <f t="shared" si="2"/>
        <v>9.8</v>
      </c>
      <c r="I12" s="93">
        <f t="shared" si="0"/>
        <v>4.27336718209093</v>
      </c>
      <c r="J12" s="94" t="s">
        <v>99</v>
      </c>
    </row>
    <row r="13" spans="1:10" ht="18" customHeight="1">
      <c r="A13" s="87" t="s">
        <v>100</v>
      </c>
      <c r="B13" s="88">
        <v>42951</v>
      </c>
      <c r="C13" s="89">
        <v>21493</v>
      </c>
      <c r="D13" s="90">
        <v>21458</v>
      </c>
      <c r="E13" s="59">
        <f t="shared" si="1"/>
        <v>16</v>
      </c>
      <c r="F13" s="91">
        <v>385</v>
      </c>
      <c r="G13" s="92">
        <v>9785</v>
      </c>
      <c r="H13" s="59">
        <f t="shared" si="2"/>
        <v>12.9</v>
      </c>
      <c r="I13" s="93">
        <f t="shared" si="0"/>
        <v>4.389473684210526</v>
      </c>
      <c r="J13" s="94" t="s">
        <v>101</v>
      </c>
    </row>
    <row r="14" spans="1:10" ht="18" customHeight="1">
      <c r="A14" s="87" t="s">
        <v>102</v>
      </c>
      <c r="B14" s="88">
        <v>50960</v>
      </c>
      <c r="C14" s="89">
        <v>25033</v>
      </c>
      <c r="D14" s="90">
        <v>25927</v>
      </c>
      <c r="E14" s="59">
        <f t="shared" si="1"/>
        <v>18.6</v>
      </c>
      <c r="F14" s="91">
        <v>457</v>
      </c>
      <c r="G14" s="92">
        <v>11589</v>
      </c>
      <c r="H14" s="59">
        <f t="shared" si="2"/>
        <v>18.4</v>
      </c>
      <c r="I14" s="93">
        <f t="shared" si="0"/>
        <v>4.397273276382776</v>
      </c>
      <c r="J14" s="94" t="s">
        <v>103</v>
      </c>
    </row>
    <row r="15" spans="1:10" ht="18" customHeight="1">
      <c r="A15" s="87" t="s">
        <v>104</v>
      </c>
      <c r="B15" s="88">
        <v>57050</v>
      </c>
      <c r="C15" s="89">
        <v>27894</v>
      </c>
      <c r="D15" s="90">
        <v>29156</v>
      </c>
      <c r="E15" s="59">
        <f t="shared" si="1"/>
        <v>12</v>
      </c>
      <c r="F15" s="91">
        <v>512</v>
      </c>
      <c r="G15" s="92">
        <v>14221</v>
      </c>
      <c r="H15" s="59">
        <f t="shared" si="2"/>
        <v>22.7</v>
      </c>
      <c r="I15" s="93">
        <f t="shared" si="0"/>
        <v>4.011672878137965</v>
      </c>
      <c r="J15" s="94" t="s">
        <v>105</v>
      </c>
    </row>
    <row r="16" spans="1:10" ht="18" customHeight="1">
      <c r="A16" s="87" t="s">
        <v>106</v>
      </c>
      <c r="B16" s="88">
        <v>63195</v>
      </c>
      <c r="C16" s="89">
        <v>30687</v>
      </c>
      <c r="D16" s="90">
        <v>32508</v>
      </c>
      <c r="E16" s="59">
        <f t="shared" si="1"/>
        <v>10.8</v>
      </c>
      <c r="F16" s="91">
        <v>567</v>
      </c>
      <c r="G16" s="92">
        <v>17046</v>
      </c>
      <c r="H16" s="59">
        <f t="shared" si="2"/>
        <v>19.9</v>
      </c>
      <c r="I16" s="93">
        <f t="shared" si="0"/>
        <v>3.707321365716297</v>
      </c>
      <c r="J16" s="94" t="s">
        <v>63</v>
      </c>
    </row>
    <row r="17" spans="1:10" ht="18" customHeight="1">
      <c r="A17" s="87" t="s">
        <v>107</v>
      </c>
      <c r="B17" s="88">
        <v>70938</v>
      </c>
      <c r="C17" s="89">
        <v>34139</v>
      </c>
      <c r="D17" s="90">
        <v>36799</v>
      </c>
      <c r="E17" s="59">
        <f t="shared" si="1"/>
        <v>12.3</v>
      </c>
      <c r="F17" s="91">
        <v>636</v>
      </c>
      <c r="G17" s="92">
        <v>20690</v>
      </c>
      <c r="H17" s="59">
        <f t="shared" si="2"/>
        <v>21.4</v>
      </c>
      <c r="I17" s="93">
        <f t="shared" si="0"/>
        <v>3.4286128564523923</v>
      </c>
      <c r="J17" s="94" t="s">
        <v>64</v>
      </c>
    </row>
    <row r="18" spans="1:10" ht="18" customHeight="1">
      <c r="A18" s="87" t="s">
        <v>108</v>
      </c>
      <c r="B18" s="88">
        <v>76211</v>
      </c>
      <c r="C18" s="89">
        <v>36855</v>
      </c>
      <c r="D18" s="90">
        <v>39356</v>
      </c>
      <c r="E18" s="59">
        <f t="shared" si="1"/>
        <v>7.4</v>
      </c>
      <c r="F18" s="91">
        <v>683</v>
      </c>
      <c r="G18" s="92">
        <v>23829</v>
      </c>
      <c r="H18" s="59">
        <f t="shared" si="2"/>
        <v>15.2</v>
      </c>
      <c r="I18" s="93">
        <f t="shared" si="0"/>
        <v>3.198245834907046</v>
      </c>
      <c r="J18" s="94" t="s">
        <v>65</v>
      </c>
    </row>
    <row r="19" spans="1:10" ht="18" customHeight="1">
      <c r="A19" s="87" t="s">
        <v>109</v>
      </c>
      <c r="B19" s="88">
        <v>81745</v>
      </c>
      <c r="C19" s="89">
        <v>38996</v>
      </c>
      <c r="D19" s="90">
        <v>42749</v>
      </c>
      <c r="E19" s="59">
        <f t="shared" si="1"/>
        <v>7.3</v>
      </c>
      <c r="F19" s="91">
        <v>733</v>
      </c>
      <c r="G19" s="92">
        <v>28614</v>
      </c>
      <c r="H19" s="59">
        <f t="shared" si="2"/>
        <v>20.1</v>
      </c>
      <c r="I19" s="93">
        <f t="shared" si="0"/>
        <v>2.856818340672398</v>
      </c>
      <c r="J19" s="94" t="s">
        <v>66</v>
      </c>
    </row>
    <row r="20" spans="1:10" ht="18" customHeight="1">
      <c r="A20" s="87" t="s">
        <v>110</v>
      </c>
      <c r="B20" s="88">
        <v>87127</v>
      </c>
      <c r="C20" s="89">
        <v>41275</v>
      </c>
      <c r="D20" s="90">
        <v>45852</v>
      </c>
      <c r="E20" s="59">
        <f t="shared" si="1"/>
        <v>6.6</v>
      </c>
      <c r="F20" s="91">
        <v>781</v>
      </c>
      <c r="G20" s="92">
        <v>30743</v>
      </c>
      <c r="H20" s="59">
        <f t="shared" si="2"/>
        <v>7.4</v>
      </c>
      <c r="I20" s="93">
        <f t="shared" si="0"/>
        <v>2.8340435221025926</v>
      </c>
      <c r="J20" s="94" t="s">
        <v>67</v>
      </c>
    </row>
    <row r="21" spans="1:10" ht="18" customHeight="1">
      <c r="A21" s="87" t="s">
        <v>111</v>
      </c>
      <c r="B21" s="88">
        <v>87524</v>
      </c>
      <c r="C21" s="89">
        <v>41130</v>
      </c>
      <c r="D21" s="90">
        <v>46394</v>
      </c>
      <c r="E21" s="59">
        <f t="shared" si="1"/>
        <v>0.5</v>
      </c>
      <c r="F21" s="91">
        <v>785</v>
      </c>
      <c r="G21" s="92">
        <v>32427</v>
      </c>
      <c r="H21" s="59">
        <f t="shared" si="2"/>
        <v>5.5</v>
      </c>
      <c r="I21" s="93">
        <f t="shared" si="0"/>
        <v>2.6991087673852037</v>
      </c>
      <c r="J21" s="94" t="s">
        <v>68</v>
      </c>
    </row>
    <row r="22" spans="1:10" ht="18" customHeight="1">
      <c r="A22" s="95" t="s">
        <v>112</v>
      </c>
      <c r="B22" s="91">
        <v>75032</v>
      </c>
      <c r="C22" s="89">
        <v>34928</v>
      </c>
      <c r="D22" s="90">
        <v>40104</v>
      </c>
      <c r="E22" s="59">
        <f t="shared" si="1"/>
        <v>-14.3</v>
      </c>
      <c r="F22" s="91">
        <v>673</v>
      </c>
      <c r="G22" s="92">
        <v>29070</v>
      </c>
      <c r="H22" s="59">
        <f t="shared" si="2"/>
        <v>-10.4</v>
      </c>
      <c r="I22" s="93">
        <f t="shared" si="0"/>
        <v>2.581080151358789</v>
      </c>
      <c r="J22" s="94" t="s">
        <v>69</v>
      </c>
    </row>
    <row r="23" spans="1:10" ht="18" customHeight="1">
      <c r="A23" s="87" t="s">
        <v>113</v>
      </c>
      <c r="B23" s="88">
        <v>83834</v>
      </c>
      <c r="C23" s="89">
        <v>38705</v>
      </c>
      <c r="D23" s="90">
        <v>45129</v>
      </c>
      <c r="E23" s="59">
        <f t="shared" si="1"/>
        <v>11.7</v>
      </c>
      <c r="F23" s="91">
        <v>752</v>
      </c>
      <c r="G23" s="92">
        <v>34209</v>
      </c>
      <c r="H23" s="59">
        <f t="shared" si="2"/>
        <v>17.7</v>
      </c>
      <c r="I23" s="93">
        <f t="shared" si="0"/>
        <v>2.4506416440118097</v>
      </c>
      <c r="J23" s="94" t="s">
        <v>70</v>
      </c>
    </row>
    <row r="24" spans="1:10" ht="18" customHeight="1">
      <c r="A24" s="87" t="s">
        <v>114</v>
      </c>
      <c r="B24" s="88">
        <v>90590</v>
      </c>
      <c r="C24" s="89">
        <v>41391</v>
      </c>
      <c r="D24" s="90">
        <v>49199</v>
      </c>
      <c r="E24" s="59">
        <f t="shared" si="1"/>
        <v>8.1</v>
      </c>
      <c r="F24" s="91">
        <v>812</v>
      </c>
      <c r="G24" s="92">
        <v>37970</v>
      </c>
      <c r="H24" s="59">
        <f t="shared" si="2"/>
        <v>11</v>
      </c>
      <c r="I24" s="93">
        <f t="shared" si="0"/>
        <v>2.3858309191466947</v>
      </c>
      <c r="J24" s="94" t="s">
        <v>71</v>
      </c>
    </row>
    <row r="25" spans="1:10" ht="18" customHeight="1">
      <c r="A25" s="96" t="s">
        <v>115</v>
      </c>
      <c r="B25" s="97">
        <v>93238</v>
      </c>
      <c r="C25" s="98">
        <v>42385</v>
      </c>
      <c r="D25" s="99">
        <v>50853</v>
      </c>
      <c r="E25" s="100">
        <f t="shared" si="1"/>
        <v>2.9</v>
      </c>
      <c r="F25" s="101">
        <f>B25/$B$7*100</f>
        <v>836.1402564792396</v>
      </c>
      <c r="G25" s="104">
        <v>39753</v>
      </c>
      <c r="H25" s="100">
        <f t="shared" si="2"/>
        <v>4.7</v>
      </c>
      <c r="I25" s="105">
        <f t="shared" si="0"/>
        <v>2.345433049078057</v>
      </c>
      <c r="J25" s="103" t="s">
        <v>116</v>
      </c>
    </row>
  </sheetData>
  <mergeCells count="7">
    <mergeCell ref="J4:J5"/>
    <mergeCell ref="A4:A5"/>
    <mergeCell ref="G4:G5"/>
    <mergeCell ref="B4:D4"/>
    <mergeCell ref="H4:H5"/>
    <mergeCell ref="E4:E5"/>
    <mergeCell ref="I4:I5"/>
  </mergeCells>
  <hyperlinks>
    <hyperlink ref="A1" location="目次!A4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9.75390625" style="447" customWidth="1"/>
    <col min="2" max="2" width="0.875" style="447" customWidth="1"/>
    <col min="3" max="3" width="8.875" style="447" customWidth="1"/>
    <col min="4" max="6" width="7.875" style="447" customWidth="1"/>
    <col min="7" max="7" width="8.375" style="449" customWidth="1"/>
    <col min="8" max="8" width="7.125" style="450" customWidth="1"/>
    <col min="9" max="10" width="7.00390625" style="449" customWidth="1"/>
    <col min="11" max="11" width="7.875" style="475" customWidth="1"/>
    <col min="12" max="12" width="8.25390625" style="475" customWidth="1"/>
    <col min="13" max="16384" width="9.00390625" style="447" customWidth="1"/>
  </cols>
  <sheetData>
    <row r="1" ht="15" customHeight="1">
      <c r="A1" s="843" t="s">
        <v>700</v>
      </c>
    </row>
    <row r="2" spans="1:2" ht="13.5">
      <c r="A2" s="70" t="s">
        <v>687</v>
      </c>
      <c r="B2" s="448"/>
    </row>
    <row r="3" ht="6" customHeight="1"/>
    <row r="4" spans="1:12" ht="12.75" customHeight="1">
      <c r="A4" s="988" t="s">
        <v>418</v>
      </c>
      <c r="B4" s="989"/>
      <c r="C4" s="984" t="s">
        <v>419</v>
      </c>
      <c r="D4" s="984"/>
      <c r="E4" s="984"/>
      <c r="F4" s="984" t="s">
        <v>420</v>
      </c>
      <c r="G4" s="986" t="s">
        <v>421</v>
      </c>
      <c r="H4" s="978" t="s">
        <v>422</v>
      </c>
      <c r="I4" s="980" t="s">
        <v>423</v>
      </c>
      <c r="J4" s="980" t="s">
        <v>424</v>
      </c>
      <c r="K4" s="982" t="s">
        <v>430</v>
      </c>
      <c r="L4" s="976" t="s">
        <v>431</v>
      </c>
    </row>
    <row r="5" spans="1:12" ht="12.75" customHeight="1">
      <c r="A5" s="990"/>
      <c r="B5" s="991"/>
      <c r="C5" s="451" t="s">
        <v>361</v>
      </c>
      <c r="D5" s="451" t="s">
        <v>425</v>
      </c>
      <c r="E5" s="451" t="s">
        <v>426</v>
      </c>
      <c r="F5" s="985"/>
      <c r="G5" s="987"/>
      <c r="H5" s="979"/>
      <c r="I5" s="981"/>
      <c r="J5" s="981"/>
      <c r="K5" s="983"/>
      <c r="L5" s="977"/>
    </row>
    <row r="6" spans="1:12" ht="7.5" customHeight="1">
      <c r="A6" s="445"/>
      <c r="B6" s="446"/>
      <c r="C6" s="452" t="s">
        <v>1</v>
      </c>
      <c r="D6" s="453" t="s">
        <v>1</v>
      </c>
      <c r="E6" s="453" t="s">
        <v>1</v>
      </c>
      <c r="F6" s="453" t="s">
        <v>2</v>
      </c>
      <c r="G6" s="453" t="s">
        <v>1</v>
      </c>
      <c r="H6" s="454" t="s">
        <v>360</v>
      </c>
      <c r="I6" s="454" t="s">
        <v>360</v>
      </c>
      <c r="J6" s="454" t="s">
        <v>360</v>
      </c>
      <c r="K6" s="476" t="s">
        <v>1</v>
      </c>
      <c r="L6" s="760" t="s">
        <v>2</v>
      </c>
    </row>
    <row r="7" spans="1:12" ht="12" customHeight="1">
      <c r="A7" s="455" t="s">
        <v>361</v>
      </c>
      <c r="B7" s="456"/>
      <c r="C7" s="457">
        <v>93238</v>
      </c>
      <c r="D7" s="458">
        <v>42385</v>
      </c>
      <c r="E7" s="458">
        <v>50853</v>
      </c>
      <c r="F7" s="458">
        <v>39753</v>
      </c>
      <c r="G7" s="459">
        <f>C7/F7</f>
        <v>2.345433049078057</v>
      </c>
      <c r="H7" s="481">
        <f aca="true" t="shared" si="0" ref="H7:H38">ROUND(D7/E7,3)*100</f>
        <v>83.3</v>
      </c>
      <c r="I7" s="460">
        <f aca="true" t="shared" si="1" ref="I7:I38">ROUND(C7/K7*100,1)</f>
        <v>102.9</v>
      </c>
      <c r="J7" s="460">
        <f aca="true" t="shared" si="2" ref="J7:J38">ROUND(F7/L7*100,1)</f>
        <v>104.7</v>
      </c>
      <c r="K7" s="477">
        <f>SUM(K8:K66)</f>
        <v>90590</v>
      </c>
      <c r="L7" s="761">
        <f>SUM(L8:L66)</f>
        <v>37970</v>
      </c>
    </row>
    <row r="8" spans="1:12" ht="12" customHeight="1">
      <c r="A8" s="461" t="s">
        <v>362</v>
      </c>
      <c r="B8" s="462"/>
      <c r="C8" s="463">
        <v>450</v>
      </c>
      <c r="D8" s="464">
        <v>197</v>
      </c>
      <c r="E8" s="464">
        <v>253</v>
      </c>
      <c r="F8" s="486">
        <v>193</v>
      </c>
      <c r="G8" s="492">
        <f aca="true" t="shared" si="3" ref="G8:G66">C8/F8</f>
        <v>2.33160621761658</v>
      </c>
      <c r="H8" s="489">
        <f t="shared" si="0"/>
        <v>77.9</v>
      </c>
      <c r="I8" s="465">
        <f t="shared" si="1"/>
        <v>91.1</v>
      </c>
      <c r="J8" s="465">
        <f t="shared" si="2"/>
        <v>96.5</v>
      </c>
      <c r="K8" s="478">
        <v>494</v>
      </c>
      <c r="L8" s="486">
        <v>200</v>
      </c>
    </row>
    <row r="9" spans="1:12" ht="12" customHeight="1">
      <c r="A9" s="455" t="s">
        <v>363</v>
      </c>
      <c r="B9" s="456"/>
      <c r="C9" s="457">
        <v>531</v>
      </c>
      <c r="D9" s="458">
        <v>242</v>
      </c>
      <c r="E9" s="458">
        <v>289</v>
      </c>
      <c r="F9" s="487">
        <v>225</v>
      </c>
      <c r="G9" s="485">
        <f t="shared" si="3"/>
        <v>2.36</v>
      </c>
      <c r="H9" s="490">
        <f t="shared" si="0"/>
        <v>83.7</v>
      </c>
      <c r="I9" s="460">
        <f t="shared" si="1"/>
        <v>103.7</v>
      </c>
      <c r="J9" s="460">
        <f t="shared" si="2"/>
        <v>111.4</v>
      </c>
      <c r="K9" s="477">
        <v>512</v>
      </c>
      <c r="L9" s="487">
        <v>202</v>
      </c>
    </row>
    <row r="10" spans="1:12" ht="12" customHeight="1">
      <c r="A10" s="455" t="s">
        <v>364</v>
      </c>
      <c r="B10" s="456"/>
      <c r="C10" s="457">
        <v>744</v>
      </c>
      <c r="D10" s="458">
        <v>338</v>
      </c>
      <c r="E10" s="458">
        <v>406</v>
      </c>
      <c r="F10" s="487">
        <v>319</v>
      </c>
      <c r="G10" s="485">
        <f t="shared" si="3"/>
        <v>2.3322884012539187</v>
      </c>
      <c r="H10" s="490">
        <f t="shared" si="0"/>
        <v>83.3</v>
      </c>
      <c r="I10" s="460">
        <f t="shared" si="1"/>
        <v>105.2</v>
      </c>
      <c r="J10" s="460">
        <f t="shared" si="2"/>
        <v>110.8</v>
      </c>
      <c r="K10" s="477">
        <v>707</v>
      </c>
      <c r="L10" s="487">
        <v>288</v>
      </c>
    </row>
    <row r="11" spans="1:12" ht="12" customHeight="1">
      <c r="A11" s="455" t="s">
        <v>365</v>
      </c>
      <c r="B11" s="456"/>
      <c r="C11" s="457">
        <v>623</v>
      </c>
      <c r="D11" s="458">
        <v>270</v>
      </c>
      <c r="E11" s="458">
        <v>353</v>
      </c>
      <c r="F11" s="487">
        <v>209</v>
      </c>
      <c r="G11" s="485">
        <f t="shared" si="3"/>
        <v>2.9808612440191387</v>
      </c>
      <c r="H11" s="490">
        <f t="shared" si="0"/>
        <v>76.5</v>
      </c>
      <c r="I11" s="460">
        <f t="shared" si="1"/>
        <v>105.6</v>
      </c>
      <c r="J11" s="460">
        <f t="shared" si="2"/>
        <v>108.3</v>
      </c>
      <c r="K11" s="477">
        <v>590</v>
      </c>
      <c r="L11" s="487">
        <v>193</v>
      </c>
    </row>
    <row r="12" spans="1:12" ht="12" customHeight="1">
      <c r="A12" s="466" t="s">
        <v>366</v>
      </c>
      <c r="B12" s="467"/>
      <c r="C12" s="468">
        <v>200</v>
      </c>
      <c r="D12" s="469">
        <v>191</v>
      </c>
      <c r="E12" s="469">
        <v>9</v>
      </c>
      <c r="F12" s="488">
        <v>199</v>
      </c>
      <c r="G12" s="493">
        <f t="shared" si="3"/>
        <v>1.0050251256281406</v>
      </c>
      <c r="H12" s="491">
        <f t="shared" si="0"/>
        <v>2122.2000000000003</v>
      </c>
      <c r="I12" s="470">
        <f t="shared" si="1"/>
        <v>91.3</v>
      </c>
      <c r="J12" s="470">
        <f t="shared" si="2"/>
        <v>91.3</v>
      </c>
      <c r="K12" s="479">
        <v>219</v>
      </c>
      <c r="L12" s="488">
        <v>218</v>
      </c>
    </row>
    <row r="13" spans="1:12" ht="12" customHeight="1">
      <c r="A13" s="455" t="s">
        <v>367</v>
      </c>
      <c r="B13" s="456"/>
      <c r="C13" s="457">
        <v>6827</v>
      </c>
      <c r="D13" s="458">
        <v>3083</v>
      </c>
      <c r="E13" s="458">
        <v>3744</v>
      </c>
      <c r="F13" s="487">
        <v>2793</v>
      </c>
      <c r="G13" s="492">
        <f t="shared" si="3"/>
        <v>2.4443250984604368</v>
      </c>
      <c r="H13" s="490">
        <f t="shared" si="0"/>
        <v>82.3</v>
      </c>
      <c r="I13" s="460">
        <f t="shared" si="1"/>
        <v>96.7</v>
      </c>
      <c r="J13" s="460">
        <f t="shared" si="2"/>
        <v>99.8</v>
      </c>
      <c r="K13" s="477">
        <v>7061</v>
      </c>
      <c r="L13" s="487">
        <v>2798</v>
      </c>
    </row>
    <row r="14" spans="1:12" ht="12" customHeight="1">
      <c r="A14" s="455" t="s">
        <v>368</v>
      </c>
      <c r="B14" s="456"/>
      <c r="C14" s="457">
        <v>1828</v>
      </c>
      <c r="D14" s="458">
        <v>825</v>
      </c>
      <c r="E14" s="458">
        <v>1003</v>
      </c>
      <c r="F14" s="487">
        <v>721</v>
      </c>
      <c r="G14" s="485">
        <f t="shared" si="3"/>
        <v>2.535367545076283</v>
      </c>
      <c r="H14" s="490">
        <f t="shared" si="0"/>
        <v>82.3</v>
      </c>
      <c r="I14" s="460">
        <f t="shared" si="1"/>
        <v>114.6</v>
      </c>
      <c r="J14" s="460">
        <f t="shared" si="2"/>
        <v>114.1</v>
      </c>
      <c r="K14" s="477">
        <v>1595</v>
      </c>
      <c r="L14" s="487">
        <v>632</v>
      </c>
    </row>
    <row r="15" spans="1:12" ht="12" customHeight="1">
      <c r="A15" s="455" t="s">
        <v>369</v>
      </c>
      <c r="B15" s="456"/>
      <c r="C15" s="457">
        <v>1300</v>
      </c>
      <c r="D15" s="458">
        <v>585</v>
      </c>
      <c r="E15" s="458">
        <v>715</v>
      </c>
      <c r="F15" s="487">
        <v>520</v>
      </c>
      <c r="G15" s="485">
        <f t="shared" si="3"/>
        <v>2.5</v>
      </c>
      <c r="H15" s="490">
        <f t="shared" si="0"/>
        <v>81.8</v>
      </c>
      <c r="I15" s="460">
        <f t="shared" si="1"/>
        <v>117</v>
      </c>
      <c r="J15" s="460">
        <f t="shared" si="2"/>
        <v>113.8</v>
      </c>
      <c r="K15" s="477">
        <v>1111</v>
      </c>
      <c r="L15" s="487">
        <v>457</v>
      </c>
    </row>
    <row r="16" spans="1:12" ht="12" customHeight="1">
      <c r="A16" s="455" t="s">
        <v>370</v>
      </c>
      <c r="B16" s="456"/>
      <c r="C16" s="457">
        <v>3086</v>
      </c>
      <c r="D16" s="458">
        <v>1395</v>
      </c>
      <c r="E16" s="458">
        <v>1691</v>
      </c>
      <c r="F16" s="487">
        <v>1214</v>
      </c>
      <c r="G16" s="485">
        <f t="shared" si="3"/>
        <v>2.5420098846787478</v>
      </c>
      <c r="H16" s="490">
        <f t="shared" si="0"/>
        <v>82.5</v>
      </c>
      <c r="I16" s="460">
        <f t="shared" si="1"/>
        <v>101.5</v>
      </c>
      <c r="J16" s="460">
        <f t="shared" si="2"/>
        <v>101.3</v>
      </c>
      <c r="K16" s="477">
        <v>3041</v>
      </c>
      <c r="L16" s="487">
        <v>1198</v>
      </c>
    </row>
    <row r="17" spans="1:12" ht="12" customHeight="1">
      <c r="A17" s="455" t="s">
        <v>371</v>
      </c>
      <c r="B17" s="456"/>
      <c r="C17" s="457">
        <v>2258</v>
      </c>
      <c r="D17" s="458">
        <v>1004</v>
      </c>
      <c r="E17" s="458">
        <v>1254</v>
      </c>
      <c r="F17" s="487">
        <v>983</v>
      </c>
      <c r="G17" s="493">
        <f t="shared" si="3"/>
        <v>2.2970498474059005</v>
      </c>
      <c r="H17" s="490">
        <f t="shared" si="0"/>
        <v>80.10000000000001</v>
      </c>
      <c r="I17" s="460">
        <f t="shared" si="1"/>
        <v>94.9</v>
      </c>
      <c r="J17" s="460">
        <f t="shared" si="2"/>
        <v>96.3</v>
      </c>
      <c r="K17" s="477">
        <v>2379</v>
      </c>
      <c r="L17" s="487">
        <v>1021</v>
      </c>
    </row>
    <row r="18" spans="1:12" ht="12" customHeight="1">
      <c r="A18" s="461" t="s">
        <v>372</v>
      </c>
      <c r="B18" s="462"/>
      <c r="C18" s="463">
        <v>1853</v>
      </c>
      <c r="D18" s="464">
        <v>799</v>
      </c>
      <c r="E18" s="464">
        <v>1054</v>
      </c>
      <c r="F18" s="486">
        <v>878</v>
      </c>
      <c r="G18" s="492">
        <f t="shared" si="3"/>
        <v>2.1104783599088837</v>
      </c>
      <c r="H18" s="489">
        <f t="shared" si="0"/>
        <v>75.8</v>
      </c>
      <c r="I18" s="465">
        <f t="shared" si="1"/>
        <v>91.8</v>
      </c>
      <c r="J18" s="465">
        <f t="shared" si="2"/>
        <v>92.8</v>
      </c>
      <c r="K18" s="478">
        <v>2018</v>
      </c>
      <c r="L18" s="486">
        <v>946</v>
      </c>
    </row>
    <row r="19" spans="1:12" ht="12" customHeight="1">
      <c r="A19" s="455" t="s">
        <v>373</v>
      </c>
      <c r="B19" s="456"/>
      <c r="C19" s="457">
        <v>1308</v>
      </c>
      <c r="D19" s="458">
        <v>578</v>
      </c>
      <c r="E19" s="458">
        <v>730</v>
      </c>
      <c r="F19" s="487">
        <v>591</v>
      </c>
      <c r="G19" s="485">
        <f t="shared" si="3"/>
        <v>2.213197969543147</v>
      </c>
      <c r="H19" s="490">
        <f t="shared" si="0"/>
        <v>79.2</v>
      </c>
      <c r="I19" s="460">
        <f t="shared" si="1"/>
        <v>99.9</v>
      </c>
      <c r="J19" s="460">
        <f t="shared" si="2"/>
        <v>102.1</v>
      </c>
      <c r="K19" s="477">
        <v>1309</v>
      </c>
      <c r="L19" s="487">
        <v>579</v>
      </c>
    </row>
    <row r="20" spans="1:12" ht="12" customHeight="1">
      <c r="A20" s="455" t="s">
        <v>374</v>
      </c>
      <c r="B20" s="456"/>
      <c r="C20" s="457">
        <v>1907</v>
      </c>
      <c r="D20" s="458">
        <v>853</v>
      </c>
      <c r="E20" s="458">
        <v>1054</v>
      </c>
      <c r="F20" s="487">
        <v>803</v>
      </c>
      <c r="G20" s="485">
        <f t="shared" si="3"/>
        <v>2.3748443337484435</v>
      </c>
      <c r="H20" s="490">
        <f t="shared" si="0"/>
        <v>80.9</v>
      </c>
      <c r="I20" s="460">
        <f t="shared" si="1"/>
        <v>94.3</v>
      </c>
      <c r="J20" s="460">
        <f t="shared" si="2"/>
        <v>101</v>
      </c>
      <c r="K20" s="477">
        <v>2022</v>
      </c>
      <c r="L20" s="487">
        <v>795</v>
      </c>
    </row>
    <row r="21" spans="1:12" ht="12" customHeight="1">
      <c r="A21" s="455" t="s">
        <v>375</v>
      </c>
      <c r="B21" s="456"/>
      <c r="C21" s="457">
        <v>4780</v>
      </c>
      <c r="D21" s="458">
        <v>2200</v>
      </c>
      <c r="E21" s="458">
        <v>2580</v>
      </c>
      <c r="F21" s="487">
        <v>2028</v>
      </c>
      <c r="G21" s="485">
        <f t="shared" si="3"/>
        <v>2.3570019723865876</v>
      </c>
      <c r="H21" s="490">
        <f t="shared" si="0"/>
        <v>85.3</v>
      </c>
      <c r="I21" s="460">
        <f t="shared" si="1"/>
        <v>109</v>
      </c>
      <c r="J21" s="460">
        <f t="shared" si="2"/>
        <v>109</v>
      </c>
      <c r="K21" s="477">
        <v>4387</v>
      </c>
      <c r="L21" s="487">
        <v>1861</v>
      </c>
    </row>
    <row r="22" spans="1:12" ht="12" customHeight="1">
      <c r="A22" s="466" t="s">
        <v>376</v>
      </c>
      <c r="B22" s="467"/>
      <c r="C22" s="468">
        <v>1439</v>
      </c>
      <c r="D22" s="469">
        <v>635</v>
      </c>
      <c r="E22" s="469">
        <v>804</v>
      </c>
      <c r="F22" s="488">
        <v>641</v>
      </c>
      <c r="G22" s="493">
        <f t="shared" si="3"/>
        <v>2.2449297971918876</v>
      </c>
      <c r="H22" s="491">
        <f t="shared" si="0"/>
        <v>79</v>
      </c>
      <c r="I22" s="470">
        <f t="shared" si="1"/>
        <v>99.5</v>
      </c>
      <c r="J22" s="470">
        <f t="shared" si="2"/>
        <v>104.4</v>
      </c>
      <c r="K22" s="479">
        <v>1446</v>
      </c>
      <c r="L22" s="488">
        <v>614</v>
      </c>
    </row>
    <row r="23" spans="1:12" ht="12" customHeight="1">
      <c r="A23" s="455" t="s">
        <v>377</v>
      </c>
      <c r="B23" s="456"/>
      <c r="C23" s="457">
        <v>2348</v>
      </c>
      <c r="D23" s="458">
        <v>1019</v>
      </c>
      <c r="E23" s="458">
        <v>1329</v>
      </c>
      <c r="F23" s="487">
        <v>1121</v>
      </c>
      <c r="G23" s="492">
        <f t="shared" si="3"/>
        <v>2.094558429973238</v>
      </c>
      <c r="H23" s="490">
        <f t="shared" si="0"/>
        <v>76.7</v>
      </c>
      <c r="I23" s="460">
        <f t="shared" si="1"/>
        <v>102.8</v>
      </c>
      <c r="J23" s="460">
        <f t="shared" si="2"/>
        <v>103.6</v>
      </c>
      <c r="K23" s="477">
        <v>2285</v>
      </c>
      <c r="L23" s="487">
        <v>1082</v>
      </c>
    </row>
    <row r="24" spans="1:12" ht="12" customHeight="1">
      <c r="A24" s="455" t="s">
        <v>378</v>
      </c>
      <c r="B24" s="456"/>
      <c r="C24" s="457">
        <v>853</v>
      </c>
      <c r="D24" s="458">
        <v>370</v>
      </c>
      <c r="E24" s="458">
        <v>483</v>
      </c>
      <c r="F24" s="487">
        <v>453</v>
      </c>
      <c r="G24" s="485">
        <f t="shared" si="3"/>
        <v>1.8830022075055188</v>
      </c>
      <c r="H24" s="490">
        <f t="shared" si="0"/>
        <v>76.6</v>
      </c>
      <c r="I24" s="460">
        <f t="shared" si="1"/>
        <v>108.5</v>
      </c>
      <c r="J24" s="460">
        <f t="shared" si="2"/>
        <v>110.8</v>
      </c>
      <c r="K24" s="477">
        <v>786</v>
      </c>
      <c r="L24" s="487">
        <v>409</v>
      </c>
    </row>
    <row r="25" spans="1:12" ht="12" customHeight="1">
      <c r="A25" s="455" t="s">
        <v>379</v>
      </c>
      <c r="B25" s="456"/>
      <c r="C25" s="457">
        <v>1123</v>
      </c>
      <c r="D25" s="458">
        <v>482</v>
      </c>
      <c r="E25" s="458">
        <v>641</v>
      </c>
      <c r="F25" s="487">
        <v>530</v>
      </c>
      <c r="G25" s="485">
        <f t="shared" si="3"/>
        <v>2.1188679245283017</v>
      </c>
      <c r="H25" s="490">
        <f t="shared" si="0"/>
        <v>75.2</v>
      </c>
      <c r="I25" s="460">
        <f t="shared" si="1"/>
        <v>96.6</v>
      </c>
      <c r="J25" s="460">
        <f t="shared" si="2"/>
        <v>99.8</v>
      </c>
      <c r="K25" s="477">
        <v>1162</v>
      </c>
      <c r="L25" s="487">
        <v>531</v>
      </c>
    </row>
    <row r="26" spans="1:12" ht="12" customHeight="1">
      <c r="A26" s="455" t="s">
        <v>380</v>
      </c>
      <c r="B26" s="456"/>
      <c r="C26" s="457">
        <v>637</v>
      </c>
      <c r="D26" s="458">
        <v>275</v>
      </c>
      <c r="E26" s="458">
        <v>362</v>
      </c>
      <c r="F26" s="487">
        <v>287</v>
      </c>
      <c r="G26" s="485">
        <f t="shared" si="3"/>
        <v>2.2195121951219514</v>
      </c>
      <c r="H26" s="490">
        <f t="shared" si="0"/>
        <v>76</v>
      </c>
      <c r="I26" s="460">
        <f t="shared" si="1"/>
        <v>97.5</v>
      </c>
      <c r="J26" s="460">
        <f t="shared" si="2"/>
        <v>102.1</v>
      </c>
      <c r="K26" s="477">
        <v>653</v>
      </c>
      <c r="L26" s="487">
        <v>281</v>
      </c>
    </row>
    <row r="27" spans="1:12" ht="12" customHeight="1">
      <c r="A27" s="455" t="s">
        <v>381</v>
      </c>
      <c r="B27" s="456"/>
      <c r="C27" s="457">
        <v>571</v>
      </c>
      <c r="D27" s="458">
        <v>260</v>
      </c>
      <c r="E27" s="458">
        <v>311</v>
      </c>
      <c r="F27" s="487">
        <v>251</v>
      </c>
      <c r="G27" s="493">
        <f t="shared" si="3"/>
        <v>2.2749003984063747</v>
      </c>
      <c r="H27" s="490">
        <f t="shared" si="0"/>
        <v>83.6</v>
      </c>
      <c r="I27" s="460">
        <f t="shared" si="1"/>
        <v>92.5</v>
      </c>
      <c r="J27" s="460">
        <f t="shared" si="2"/>
        <v>93.3</v>
      </c>
      <c r="K27" s="477">
        <v>617</v>
      </c>
      <c r="L27" s="487">
        <v>269</v>
      </c>
    </row>
    <row r="28" spans="1:12" ht="12" customHeight="1">
      <c r="A28" s="461" t="s">
        <v>382</v>
      </c>
      <c r="B28" s="462"/>
      <c r="C28" s="463">
        <v>944</v>
      </c>
      <c r="D28" s="464">
        <v>434</v>
      </c>
      <c r="E28" s="464">
        <v>510</v>
      </c>
      <c r="F28" s="486">
        <v>392</v>
      </c>
      <c r="G28" s="492">
        <f t="shared" si="3"/>
        <v>2.4081632653061225</v>
      </c>
      <c r="H28" s="489">
        <f t="shared" si="0"/>
        <v>85.1</v>
      </c>
      <c r="I28" s="465">
        <f t="shared" si="1"/>
        <v>103.3</v>
      </c>
      <c r="J28" s="465">
        <f t="shared" si="2"/>
        <v>103.2</v>
      </c>
      <c r="K28" s="478">
        <v>914</v>
      </c>
      <c r="L28" s="486">
        <v>380</v>
      </c>
    </row>
    <row r="29" spans="1:12" ht="12" customHeight="1">
      <c r="A29" s="455" t="s">
        <v>383</v>
      </c>
      <c r="B29" s="456"/>
      <c r="C29" s="457">
        <v>2639</v>
      </c>
      <c r="D29" s="458">
        <v>1194</v>
      </c>
      <c r="E29" s="458">
        <v>1445</v>
      </c>
      <c r="F29" s="487">
        <v>1150</v>
      </c>
      <c r="G29" s="485">
        <f t="shared" si="3"/>
        <v>2.294782608695652</v>
      </c>
      <c r="H29" s="490">
        <f t="shared" si="0"/>
        <v>82.6</v>
      </c>
      <c r="I29" s="460">
        <f t="shared" si="1"/>
        <v>98.9</v>
      </c>
      <c r="J29" s="460">
        <f t="shared" si="2"/>
        <v>100.2</v>
      </c>
      <c r="K29" s="477">
        <v>2668</v>
      </c>
      <c r="L29" s="487">
        <v>1148</v>
      </c>
    </row>
    <row r="30" spans="1:12" ht="12" customHeight="1">
      <c r="A30" s="455" t="s">
        <v>384</v>
      </c>
      <c r="B30" s="456"/>
      <c r="C30" s="457">
        <v>527</v>
      </c>
      <c r="D30" s="458">
        <v>247</v>
      </c>
      <c r="E30" s="458">
        <v>280</v>
      </c>
      <c r="F30" s="487">
        <v>264</v>
      </c>
      <c r="G30" s="485">
        <f t="shared" si="3"/>
        <v>1.996212121212121</v>
      </c>
      <c r="H30" s="490">
        <f t="shared" si="0"/>
        <v>88.2</v>
      </c>
      <c r="I30" s="460">
        <f t="shared" si="1"/>
        <v>121.4</v>
      </c>
      <c r="J30" s="460">
        <f t="shared" si="2"/>
        <v>121.7</v>
      </c>
      <c r="K30" s="477">
        <v>434</v>
      </c>
      <c r="L30" s="487">
        <v>217</v>
      </c>
    </row>
    <row r="31" spans="1:12" ht="12" customHeight="1">
      <c r="A31" s="455" t="s">
        <v>385</v>
      </c>
      <c r="B31" s="456"/>
      <c r="C31" s="457">
        <v>1070</v>
      </c>
      <c r="D31" s="458">
        <v>452</v>
      </c>
      <c r="E31" s="458">
        <v>618</v>
      </c>
      <c r="F31" s="487">
        <v>524</v>
      </c>
      <c r="G31" s="485">
        <f t="shared" si="3"/>
        <v>2.0419847328244276</v>
      </c>
      <c r="H31" s="490">
        <f t="shared" si="0"/>
        <v>73.1</v>
      </c>
      <c r="I31" s="460">
        <f t="shared" si="1"/>
        <v>96.7</v>
      </c>
      <c r="J31" s="460">
        <f t="shared" si="2"/>
        <v>97.6</v>
      </c>
      <c r="K31" s="477">
        <v>1106</v>
      </c>
      <c r="L31" s="487">
        <v>537</v>
      </c>
    </row>
    <row r="32" spans="1:12" ht="12" customHeight="1">
      <c r="A32" s="466" t="s">
        <v>386</v>
      </c>
      <c r="B32" s="467"/>
      <c r="C32" s="468">
        <v>590</v>
      </c>
      <c r="D32" s="469">
        <v>220</v>
      </c>
      <c r="E32" s="469">
        <v>370</v>
      </c>
      <c r="F32" s="488">
        <v>312</v>
      </c>
      <c r="G32" s="493">
        <f t="shared" si="3"/>
        <v>1.891025641025641</v>
      </c>
      <c r="H32" s="491">
        <f t="shared" si="0"/>
        <v>59.5</v>
      </c>
      <c r="I32" s="470">
        <f t="shared" si="1"/>
        <v>116.4</v>
      </c>
      <c r="J32" s="470">
        <f t="shared" si="2"/>
        <v>147.9</v>
      </c>
      <c r="K32" s="479">
        <v>507</v>
      </c>
      <c r="L32" s="488">
        <v>211</v>
      </c>
    </row>
    <row r="33" spans="1:12" ht="12" customHeight="1">
      <c r="A33" s="455" t="s">
        <v>387</v>
      </c>
      <c r="B33" s="456"/>
      <c r="C33" s="457">
        <v>653</v>
      </c>
      <c r="D33" s="458">
        <v>305</v>
      </c>
      <c r="E33" s="458">
        <v>348</v>
      </c>
      <c r="F33" s="458">
        <v>292</v>
      </c>
      <c r="G33" s="485">
        <f t="shared" si="3"/>
        <v>2.2363013698630136</v>
      </c>
      <c r="H33" s="481">
        <f t="shared" si="0"/>
        <v>87.6</v>
      </c>
      <c r="I33" s="460">
        <f t="shared" si="1"/>
        <v>103.2</v>
      </c>
      <c r="J33" s="460">
        <f t="shared" si="2"/>
        <v>103.9</v>
      </c>
      <c r="K33" s="477">
        <v>633</v>
      </c>
      <c r="L33" s="487">
        <v>281</v>
      </c>
    </row>
    <row r="34" spans="1:12" ht="12" customHeight="1">
      <c r="A34" s="455" t="s">
        <v>388</v>
      </c>
      <c r="B34" s="456"/>
      <c r="C34" s="457">
        <v>1949</v>
      </c>
      <c r="D34" s="458">
        <v>875</v>
      </c>
      <c r="E34" s="458">
        <v>1074</v>
      </c>
      <c r="F34" s="458">
        <v>877</v>
      </c>
      <c r="G34" s="485">
        <f t="shared" si="3"/>
        <v>2.2223489167616877</v>
      </c>
      <c r="H34" s="481">
        <f t="shared" si="0"/>
        <v>81.5</v>
      </c>
      <c r="I34" s="460">
        <f t="shared" si="1"/>
        <v>102.1</v>
      </c>
      <c r="J34" s="460">
        <f t="shared" si="2"/>
        <v>101.4</v>
      </c>
      <c r="K34" s="477">
        <v>1908</v>
      </c>
      <c r="L34" s="487">
        <v>865</v>
      </c>
    </row>
    <row r="35" spans="1:12" ht="12" customHeight="1">
      <c r="A35" s="455" t="s">
        <v>389</v>
      </c>
      <c r="B35" s="456"/>
      <c r="C35" s="457">
        <v>1623</v>
      </c>
      <c r="D35" s="458">
        <v>739</v>
      </c>
      <c r="E35" s="458">
        <v>884</v>
      </c>
      <c r="F35" s="458">
        <v>698</v>
      </c>
      <c r="G35" s="485">
        <f t="shared" si="3"/>
        <v>2.325214899713467</v>
      </c>
      <c r="H35" s="481">
        <f t="shared" si="0"/>
        <v>83.6</v>
      </c>
      <c r="I35" s="460">
        <f t="shared" si="1"/>
        <v>120.6</v>
      </c>
      <c r="J35" s="460">
        <f t="shared" si="2"/>
        <v>122.2</v>
      </c>
      <c r="K35" s="477">
        <v>1346</v>
      </c>
      <c r="L35" s="487">
        <v>571</v>
      </c>
    </row>
    <row r="36" spans="1:12" ht="12" customHeight="1">
      <c r="A36" s="455" t="s">
        <v>390</v>
      </c>
      <c r="B36" s="456"/>
      <c r="C36" s="457">
        <v>1184</v>
      </c>
      <c r="D36" s="458">
        <v>542</v>
      </c>
      <c r="E36" s="458">
        <v>642</v>
      </c>
      <c r="F36" s="458">
        <v>599</v>
      </c>
      <c r="G36" s="485">
        <f t="shared" si="3"/>
        <v>1.976627712854758</v>
      </c>
      <c r="H36" s="481">
        <f t="shared" si="0"/>
        <v>84.39999999999999</v>
      </c>
      <c r="I36" s="460">
        <f t="shared" si="1"/>
        <v>93.8</v>
      </c>
      <c r="J36" s="460">
        <f t="shared" si="2"/>
        <v>95.1</v>
      </c>
      <c r="K36" s="477">
        <v>1262</v>
      </c>
      <c r="L36" s="487">
        <v>630</v>
      </c>
    </row>
    <row r="37" spans="1:12" ht="12" customHeight="1">
      <c r="A37" s="455" t="s">
        <v>391</v>
      </c>
      <c r="B37" s="456"/>
      <c r="C37" s="457">
        <v>853</v>
      </c>
      <c r="D37" s="458">
        <v>394</v>
      </c>
      <c r="E37" s="458">
        <v>459</v>
      </c>
      <c r="F37" s="458">
        <v>434</v>
      </c>
      <c r="G37" s="493">
        <f t="shared" si="3"/>
        <v>1.9654377880184333</v>
      </c>
      <c r="H37" s="481">
        <f t="shared" si="0"/>
        <v>85.8</v>
      </c>
      <c r="I37" s="460">
        <f t="shared" si="1"/>
        <v>94.3</v>
      </c>
      <c r="J37" s="460">
        <f t="shared" si="2"/>
        <v>94.1</v>
      </c>
      <c r="K37" s="477">
        <v>905</v>
      </c>
      <c r="L37" s="487">
        <v>461</v>
      </c>
    </row>
    <row r="38" spans="1:12" ht="12" customHeight="1">
      <c r="A38" s="461" t="s">
        <v>392</v>
      </c>
      <c r="B38" s="462"/>
      <c r="C38" s="463">
        <v>652</v>
      </c>
      <c r="D38" s="464">
        <v>275</v>
      </c>
      <c r="E38" s="464">
        <v>377</v>
      </c>
      <c r="F38" s="464">
        <v>339</v>
      </c>
      <c r="G38" s="485">
        <f t="shared" si="3"/>
        <v>1.9233038348082596</v>
      </c>
      <c r="H38" s="482">
        <f t="shared" si="0"/>
        <v>72.89999999999999</v>
      </c>
      <c r="I38" s="465">
        <f t="shared" si="1"/>
        <v>100.8</v>
      </c>
      <c r="J38" s="465">
        <f t="shared" si="2"/>
        <v>101.5</v>
      </c>
      <c r="K38" s="478">
        <v>647</v>
      </c>
      <c r="L38" s="486">
        <v>334</v>
      </c>
    </row>
    <row r="39" spans="1:12" ht="12" customHeight="1">
      <c r="A39" s="455" t="s">
        <v>393</v>
      </c>
      <c r="B39" s="456"/>
      <c r="C39" s="457">
        <v>595</v>
      </c>
      <c r="D39" s="458">
        <v>267</v>
      </c>
      <c r="E39" s="458">
        <v>328</v>
      </c>
      <c r="F39" s="458">
        <v>257</v>
      </c>
      <c r="G39" s="485">
        <f t="shared" si="3"/>
        <v>2.315175097276265</v>
      </c>
      <c r="H39" s="481">
        <f aca="true" t="shared" si="4" ref="H39:H66">ROUND(D39/E39,3)*100</f>
        <v>81.39999999999999</v>
      </c>
      <c r="I39" s="460">
        <f aca="true" t="shared" si="5" ref="I39:I63">ROUND(C39/K39*100,1)</f>
        <v>93.1</v>
      </c>
      <c r="J39" s="460">
        <f aca="true" t="shared" si="6" ref="J39:J63">ROUND(F39/L39*100,1)</f>
        <v>89.5</v>
      </c>
      <c r="K39" s="477">
        <v>639</v>
      </c>
      <c r="L39" s="487">
        <v>287</v>
      </c>
    </row>
    <row r="40" spans="1:12" ht="12" customHeight="1">
      <c r="A40" s="455" t="s">
        <v>394</v>
      </c>
      <c r="B40" s="456"/>
      <c r="C40" s="457">
        <v>1289</v>
      </c>
      <c r="D40" s="458">
        <v>568</v>
      </c>
      <c r="E40" s="458">
        <v>721</v>
      </c>
      <c r="F40" s="458">
        <v>552</v>
      </c>
      <c r="G40" s="485">
        <f t="shared" si="3"/>
        <v>2.335144927536232</v>
      </c>
      <c r="H40" s="481">
        <f t="shared" si="4"/>
        <v>78.8</v>
      </c>
      <c r="I40" s="460">
        <f t="shared" si="5"/>
        <v>101.3</v>
      </c>
      <c r="J40" s="460">
        <f t="shared" si="6"/>
        <v>104.3</v>
      </c>
      <c r="K40" s="477">
        <v>1273</v>
      </c>
      <c r="L40" s="487">
        <v>529</v>
      </c>
    </row>
    <row r="41" spans="1:12" ht="12" customHeight="1">
      <c r="A41" s="455" t="s">
        <v>395</v>
      </c>
      <c r="B41" s="456"/>
      <c r="C41" s="457">
        <v>1192</v>
      </c>
      <c r="D41" s="458">
        <v>560</v>
      </c>
      <c r="E41" s="458">
        <v>632</v>
      </c>
      <c r="F41" s="458">
        <v>513</v>
      </c>
      <c r="G41" s="485">
        <f t="shared" si="3"/>
        <v>2.323586744639376</v>
      </c>
      <c r="H41" s="481">
        <f t="shared" si="4"/>
        <v>88.6</v>
      </c>
      <c r="I41" s="460">
        <f t="shared" si="5"/>
        <v>102.7</v>
      </c>
      <c r="J41" s="460">
        <f t="shared" si="6"/>
        <v>106</v>
      </c>
      <c r="K41" s="477">
        <v>1161</v>
      </c>
      <c r="L41" s="487">
        <v>484</v>
      </c>
    </row>
    <row r="42" spans="1:12" ht="12" customHeight="1">
      <c r="A42" s="466" t="s">
        <v>396</v>
      </c>
      <c r="B42" s="467"/>
      <c r="C42" s="468">
        <v>456</v>
      </c>
      <c r="D42" s="469">
        <v>205</v>
      </c>
      <c r="E42" s="469">
        <v>251</v>
      </c>
      <c r="F42" s="469">
        <v>207</v>
      </c>
      <c r="G42" s="493">
        <f t="shared" si="3"/>
        <v>2.2028985507246377</v>
      </c>
      <c r="H42" s="483">
        <f t="shared" si="4"/>
        <v>81.69999999999999</v>
      </c>
      <c r="I42" s="470">
        <f t="shared" si="5"/>
        <v>104.8</v>
      </c>
      <c r="J42" s="470">
        <f t="shared" si="6"/>
        <v>101</v>
      </c>
      <c r="K42" s="479">
        <v>435</v>
      </c>
      <c r="L42" s="488">
        <v>205</v>
      </c>
    </row>
    <row r="43" spans="1:12" ht="12" customHeight="1">
      <c r="A43" s="455" t="s">
        <v>397</v>
      </c>
      <c r="B43" s="456"/>
      <c r="C43" s="457">
        <v>3744</v>
      </c>
      <c r="D43" s="458">
        <v>1761</v>
      </c>
      <c r="E43" s="458">
        <v>1983</v>
      </c>
      <c r="F43" s="458">
        <v>1480</v>
      </c>
      <c r="G43" s="485">
        <f t="shared" si="3"/>
        <v>2.5297297297297296</v>
      </c>
      <c r="H43" s="481">
        <f t="shared" si="4"/>
        <v>88.8</v>
      </c>
      <c r="I43" s="460">
        <f t="shared" si="5"/>
        <v>97.9</v>
      </c>
      <c r="J43" s="460">
        <f t="shared" si="6"/>
        <v>98.3</v>
      </c>
      <c r="K43" s="477">
        <v>3824</v>
      </c>
      <c r="L43" s="487">
        <v>1506</v>
      </c>
    </row>
    <row r="44" spans="1:12" ht="12" customHeight="1">
      <c r="A44" s="455" t="s">
        <v>398</v>
      </c>
      <c r="B44" s="456"/>
      <c r="C44" s="457">
        <v>582</v>
      </c>
      <c r="D44" s="458">
        <v>258</v>
      </c>
      <c r="E44" s="458">
        <v>324</v>
      </c>
      <c r="F44" s="458">
        <v>261</v>
      </c>
      <c r="G44" s="485">
        <f t="shared" si="3"/>
        <v>2.2298850574712645</v>
      </c>
      <c r="H44" s="481">
        <f t="shared" si="4"/>
        <v>79.60000000000001</v>
      </c>
      <c r="I44" s="460">
        <f t="shared" si="5"/>
        <v>89.3</v>
      </c>
      <c r="J44" s="460">
        <f t="shared" si="6"/>
        <v>95.6</v>
      </c>
      <c r="K44" s="477">
        <v>652</v>
      </c>
      <c r="L44" s="487">
        <v>273</v>
      </c>
    </row>
    <row r="45" spans="1:12" ht="12" customHeight="1">
      <c r="A45" s="455" t="s">
        <v>399</v>
      </c>
      <c r="B45" s="456"/>
      <c r="C45" s="457">
        <v>570</v>
      </c>
      <c r="D45" s="458">
        <v>242</v>
      </c>
      <c r="E45" s="458">
        <v>328</v>
      </c>
      <c r="F45" s="458">
        <v>250</v>
      </c>
      <c r="G45" s="485">
        <f t="shared" si="3"/>
        <v>2.28</v>
      </c>
      <c r="H45" s="481">
        <f t="shared" si="4"/>
        <v>73.8</v>
      </c>
      <c r="I45" s="460">
        <f t="shared" si="5"/>
        <v>96.9</v>
      </c>
      <c r="J45" s="460">
        <f t="shared" si="6"/>
        <v>91.2</v>
      </c>
      <c r="K45" s="477">
        <v>588</v>
      </c>
      <c r="L45" s="487">
        <v>274</v>
      </c>
    </row>
    <row r="46" spans="1:12" ht="12" customHeight="1">
      <c r="A46" s="455" t="s">
        <v>400</v>
      </c>
      <c r="B46" s="456"/>
      <c r="C46" s="457">
        <v>851</v>
      </c>
      <c r="D46" s="458">
        <v>391</v>
      </c>
      <c r="E46" s="458">
        <v>460</v>
      </c>
      <c r="F46" s="458">
        <v>350</v>
      </c>
      <c r="G46" s="485">
        <f t="shared" si="3"/>
        <v>2.4314285714285715</v>
      </c>
      <c r="H46" s="481">
        <f t="shared" si="4"/>
        <v>85</v>
      </c>
      <c r="I46" s="460">
        <f t="shared" si="5"/>
        <v>115.8</v>
      </c>
      <c r="J46" s="460">
        <f t="shared" si="6"/>
        <v>114.4</v>
      </c>
      <c r="K46" s="477">
        <v>735</v>
      </c>
      <c r="L46" s="487">
        <v>306</v>
      </c>
    </row>
    <row r="47" spans="1:12" ht="12" customHeight="1">
      <c r="A47" s="455" t="s">
        <v>401</v>
      </c>
      <c r="B47" s="456"/>
      <c r="C47" s="457">
        <v>914</v>
      </c>
      <c r="D47" s="458">
        <v>401</v>
      </c>
      <c r="E47" s="458">
        <v>513</v>
      </c>
      <c r="F47" s="458">
        <v>431</v>
      </c>
      <c r="G47" s="493">
        <f t="shared" si="3"/>
        <v>2.120649651972158</v>
      </c>
      <c r="H47" s="481">
        <f t="shared" si="4"/>
        <v>78.2</v>
      </c>
      <c r="I47" s="460">
        <f t="shared" si="5"/>
        <v>94.2</v>
      </c>
      <c r="J47" s="460">
        <f t="shared" si="6"/>
        <v>97.5</v>
      </c>
      <c r="K47" s="477">
        <v>970</v>
      </c>
      <c r="L47" s="487">
        <v>442</v>
      </c>
    </row>
    <row r="48" spans="1:12" ht="12" customHeight="1">
      <c r="A48" s="461" t="s">
        <v>402</v>
      </c>
      <c r="B48" s="462"/>
      <c r="C48" s="463">
        <v>992</v>
      </c>
      <c r="D48" s="464">
        <v>456</v>
      </c>
      <c r="E48" s="464">
        <v>536</v>
      </c>
      <c r="F48" s="464">
        <v>441</v>
      </c>
      <c r="G48" s="485">
        <f t="shared" si="3"/>
        <v>2.249433106575964</v>
      </c>
      <c r="H48" s="482">
        <f t="shared" si="4"/>
        <v>85.1</v>
      </c>
      <c r="I48" s="465">
        <f t="shared" si="5"/>
        <v>96.2</v>
      </c>
      <c r="J48" s="465">
        <f t="shared" si="6"/>
        <v>98</v>
      </c>
      <c r="K48" s="478">
        <v>1031</v>
      </c>
      <c r="L48" s="486">
        <v>450</v>
      </c>
    </row>
    <row r="49" spans="1:12" ht="12" customHeight="1">
      <c r="A49" s="455" t="s">
        <v>403</v>
      </c>
      <c r="B49" s="456"/>
      <c r="C49" s="457">
        <v>689</v>
      </c>
      <c r="D49" s="458">
        <v>314</v>
      </c>
      <c r="E49" s="458">
        <v>375</v>
      </c>
      <c r="F49" s="458">
        <v>313</v>
      </c>
      <c r="G49" s="485">
        <f t="shared" si="3"/>
        <v>2.2012779552715656</v>
      </c>
      <c r="H49" s="481">
        <f t="shared" si="4"/>
        <v>83.7</v>
      </c>
      <c r="I49" s="460">
        <f t="shared" si="5"/>
        <v>98.9</v>
      </c>
      <c r="J49" s="460">
        <f t="shared" si="6"/>
        <v>103</v>
      </c>
      <c r="K49" s="477">
        <v>697</v>
      </c>
      <c r="L49" s="487">
        <v>304</v>
      </c>
    </row>
    <row r="50" spans="1:12" ht="12" customHeight="1">
      <c r="A50" s="455" t="s">
        <v>404</v>
      </c>
      <c r="B50" s="456"/>
      <c r="C50" s="457">
        <v>3730</v>
      </c>
      <c r="D50" s="458">
        <v>1738</v>
      </c>
      <c r="E50" s="458">
        <v>1992</v>
      </c>
      <c r="F50" s="458">
        <v>1649</v>
      </c>
      <c r="G50" s="485">
        <f t="shared" si="3"/>
        <v>2.261976955730746</v>
      </c>
      <c r="H50" s="481">
        <f t="shared" si="4"/>
        <v>87.2</v>
      </c>
      <c r="I50" s="460">
        <f t="shared" si="5"/>
        <v>101.9</v>
      </c>
      <c r="J50" s="460">
        <f t="shared" si="6"/>
        <v>106.2</v>
      </c>
      <c r="K50" s="477">
        <v>3661</v>
      </c>
      <c r="L50" s="487">
        <v>1553</v>
      </c>
    </row>
    <row r="51" spans="1:12" ht="12" customHeight="1">
      <c r="A51" s="455" t="s">
        <v>405</v>
      </c>
      <c r="B51" s="456"/>
      <c r="C51" s="457">
        <v>2658</v>
      </c>
      <c r="D51" s="458">
        <v>1194</v>
      </c>
      <c r="E51" s="458">
        <v>1464</v>
      </c>
      <c r="F51" s="458">
        <v>1096</v>
      </c>
      <c r="G51" s="485">
        <f t="shared" si="3"/>
        <v>2.4251824817518246</v>
      </c>
      <c r="H51" s="481">
        <f t="shared" si="4"/>
        <v>81.6</v>
      </c>
      <c r="I51" s="460">
        <f t="shared" si="5"/>
        <v>110.6</v>
      </c>
      <c r="J51" s="460">
        <f t="shared" si="6"/>
        <v>112.2</v>
      </c>
      <c r="K51" s="477">
        <v>2404</v>
      </c>
      <c r="L51" s="487">
        <v>977</v>
      </c>
    </row>
    <row r="52" spans="1:12" ht="12" customHeight="1">
      <c r="A52" s="466" t="s">
        <v>406</v>
      </c>
      <c r="B52" s="467"/>
      <c r="C52" s="468">
        <v>2243</v>
      </c>
      <c r="D52" s="469">
        <v>1079</v>
      </c>
      <c r="E52" s="469">
        <v>1164</v>
      </c>
      <c r="F52" s="469">
        <v>899</v>
      </c>
      <c r="G52" s="493">
        <f t="shared" si="3"/>
        <v>2.4949944382647384</v>
      </c>
      <c r="H52" s="483">
        <f t="shared" si="4"/>
        <v>92.7</v>
      </c>
      <c r="I52" s="470">
        <f t="shared" si="5"/>
        <v>104.7</v>
      </c>
      <c r="J52" s="470">
        <f t="shared" si="6"/>
        <v>105.6</v>
      </c>
      <c r="K52" s="479">
        <v>2143</v>
      </c>
      <c r="L52" s="488">
        <v>851</v>
      </c>
    </row>
    <row r="53" spans="1:12" ht="12" customHeight="1">
      <c r="A53" s="455" t="s">
        <v>407</v>
      </c>
      <c r="B53" s="456"/>
      <c r="C53" s="457">
        <v>2836</v>
      </c>
      <c r="D53" s="458">
        <v>1366</v>
      </c>
      <c r="E53" s="458">
        <v>1470</v>
      </c>
      <c r="F53" s="458">
        <v>1176</v>
      </c>
      <c r="G53" s="485">
        <f t="shared" si="3"/>
        <v>2.4115646258503403</v>
      </c>
      <c r="H53" s="481">
        <f t="shared" si="4"/>
        <v>92.9</v>
      </c>
      <c r="I53" s="460">
        <f t="shared" si="5"/>
        <v>101.2</v>
      </c>
      <c r="J53" s="460">
        <f t="shared" si="6"/>
        <v>103.9</v>
      </c>
      <c r="K53" s="477">
        <v>2802</v>
      </c>
      <c r="L53" s="487">
        <v>1132</v>
      </c>
    </row>
    <row r="54" spans="1:12" ht="12" customHeight="1">
      <c r="A54" s="455" t="s">
        <v>408</v>
      </c>
      <c r="B54" s="456"/>
      <c r="C54" s="457">
        <v>1944</v>
      </c>
      <c r="D54" s="458">
        <v>908</v>
      </c>
      <c r="E54" s="458">
        <v>1036</v>
      </c>
      <c r="F54" s="458">
        <v>770</v>
      </c>
      <c r="G54" s="485">
        <f t="shared" si="3"/>
        <v>2.5246753246753246</v>
      </c>
      <c r="H54" s="481">
        <f t="shared" si="4"/>
        <v>87.6</v>
      </c>
      <c r="I54" s="460">
        <f t="shared" si="5"/>
        <v>117.6</v>
      </c>
      <c r="J54" s="460">
        <f t="shared" si="6"/>
        <v>116.5</v>
      </c>
      <c r="K54" s="477">
        <v>1653</v>
      </c>
      <c r="L54" s="487">
        <v>661</v>
      </c>
    </row>
    <row r="55" spans="1:12" ht="12" customHeight="1">
      <c r="A55" s="455" t="s">
        <v>409</v>
      </c>
      <c r="B55" s="456"/>
      <c r="C55" s="457">
        <v>1935</v>
      </c>
      <c r="D55" s="458">
        <v>882</v>
      </c>
      <c r="E55" s="458">
        <v>1053</v>
      </c>
      <c r="F55" s="458">
        <v>787</v>
      </c>
      <c r="G55" s="485">
        <f t="shared" si="3"/>
        <v>2.4587039390088945</v>
      </c>
      <c r="H55" s="481">
        <f t="shared" si="4"/>
        <v>83.8</v>
      </c>
      <c r="I55" s="460">
        <f t="shared" si="5"/>
        <v>98.6</v>
      </c>
      <c r="J55" s="460">
        <f t="shared" si="6"/>
        <v>100</v>
      </c>
      <c r="K55" s="477">
        <v>1962</v>
      </c>
      <c r="L55" s="487">
        <v>787</v>
      </c>
    </row>
    <row r="56" spans="1:12" ht="12" customHeight="1">
      <c r="A56" s="455" t="s">
        <v>410</v>
      </c>
      <c r="B56" s="456"/>
      <c r="C56" s="457">
        <v>1029</v>
      </c>
      <c r="D56" s="458">
        <v>465</v>
      </c>
      <c r="E56" s="458">
        <v>564</v>
      </c>
      <c r="F56" s="458">
        <v>518</v>
      </c>
      <c r="G56" s="485">
        <f t="shared" si="3"/>
        <v>1.9864864864864864</v>
      </c>
      <c r="H56" s="481">
        <f t="shared" si="4"/>
        <v>82.39999999999999</v>
      </c>
      <c r="I56" s="460">
        <f t="shared" si="5"/>
        <v>105.9</v>
      </c>
      <c r="J56" s="460">
        <f t="shared" si="6"/>
        <v>116.7</v>
      </c>
      <c r="K56" s="477">
        <v>972</v>
      </c>
      <c r="L56" s="487">
        <v>444</v>
      </c>
    </row>
    <row r="57" spans="1:12" ht="12" customHeight="1">
      <c r="A57" s="455" t="s">
        <v>411</v>
      </c>
      <c r="B57" s="456"/>
      <c r="C57" s="457">
        <v>1467</v>
      </c>
      <c r="D57" s="458">
        <v>685</v>
      </c>
      <c r="E57" s="458">
        <v>782</v>
      </c>
      <c r="F57" s="458">
        <v>501</v>
      </c>
      <c r="G57" s="493">
        <f t="shared" si="3"/>
        <v>2.92814371257485</v>
      </c>
      <c r="H57" s="481">
        <f t="shared" si="4"/>
        <v>87.6</v>
      </c>
      <c r="I57" s="460">
        <f t="shared" si="5"/>
        <v>95.1</v>
      </c>
      <c r="J57" s="460">
        <f t="shared" si="6"/>
        <v>100</v>
      </c>
      <c r="K57" s="477">
        <v>1543</v>
      </c>
      <c r="L57" s="487">
        <v>501</v>
      </c>
    </row>
    <row r="58" spans="1:12" ht="12" customHeight="1">
      <c r="A58" s="461" t="s">
        <v>412</v>
      </c>
      <c r="B58" s="462"/>
      <c r="C58" s="463">
        <v>1437</v>
      </c>
      <c r="D58" s="464">
        <v>638</v>
      </c>
      <c r="E58" s="464">
        <v>799</v>
      </c>
      <c r="F58" s="464">
        <v>493</v>
      </c>
      <c r="G58" s="485">
        <f t="shared" si="3"/>
        <v>2.9148073022312375</v>
      </c>
      <c r="H58" s="482">
        <f t="shared" si="4"/>
        <v>79.80000000000001</v>
      </c>
      <c r="I58" s="465">
        <f t="shared" si="5"/>
        <v>104.5</v>
      </c>
      <c r="J58" s="465">
        <f t="shared" si="6"/>
        <v>100</v>
      </c>
      <c r="K58" s="478">
        <v>1375</v>
      </c>
      <c r="L58" s="486">
        <v>493</v>
      </c>
    </row>
    <row r="59" spans="1:12" ht="12" customHeight="1">
      <c r="A59" s="455" t="s">
        <v>413</v>
      </c>
      <c r="B59" s="456"/>
      <c r="C59" s="457">
        <v>4258</v>
      </c>
      <c r="D59" s="458">
        <v>1969</v>
      </c>
      <c r="E59" s="458">
        <v>2289</v>
      </c>
      <c r="F59" s="458">
        <v>1798</v>
      </c>
      <c r="G59" s="485">
        <f t="shared" si="3"/>
        <v>2.368186874304783</v>
      </c>
      <c r="H59" s="481">
        <f t="shared" si="4"/>
        <v>86</v>
      </c>
      <c r="I59" s="460">
        <f t="shared" si="5"/>
        <v>100.1</v>
      </c>
      <c r="J59" s="460">
        <f t="shared" si="6"/>
        <v>104.4</v>
      </c>
      <c r="K59" s="477">
        <v>4252</v>
      </c>
      <c r="L59" s="487">
        <v>1722</v>
      </c>
    </row>
    <row r="60" spans="1:12" ht="12" customHeight="1">
      <c r="A60" s="455" t="s">
        <v>414</v>
      </c>
      <c r="B60" s="456"/>
      <c r="C60" s="457">
        <v>3278</v>
      </c>
      <c r="D60" s="458">
        <v>1511</v>
      </c>
      <c r="E60" s="458">
        <v>1767</v>
      </c>
      <c r="F60" s="458">
        <v>1402</v>
      </c>
      <c r="G60" s="485">
        <f t="shared" si="3"/>
        <v>2.3380884450784594</v>
      </c>
      <c r="H60" s="481">
        <f t="shared" si="4"/>
        <v>85.5</v>
      </c>
      <c r="I60" s="460">
        <f t="shared" si="5"/>
        <v>95.4</v>
      </c>
      <c r="J60" s="460">
        <f t="shared" si="6"/>
        <v>101.5</v>
      </c>
      <c r="K60" s="477">
        <v>3436</v>
      </c>
      <c r="L60" s="487">
        <v>1381</v>
      </c>
    </row>
    <row r="61" spans="1:12" ht="12" customHeight="1">
      <c r="A61" s="455" t="s">
        <v>415</v>
      </c>
      <c r="B61" s="456"/>
      <c r="C61" s="457">
        <v>1676</v>
      </c>
      <c r="D61" s="458">
        <v>768</v>
      </c>
      <c r="E61" s="458">
        <v>908</v>
      </c>
      <c r="F61" s="458">
        <v>651</v>
      </c>
      <c r="G61" s="485">
        <f t="shared" si="3"/>
        <v>2.574500768049155</v>
      </c>
      <c r="H61" s="481">
        <f t="shared" si="4"/>
        <v>84.6</v>
      </c>
      <c r="I61" s="460">
        <f t="shared" si="5"/>
        <v>92.1</v>
      </c>
      <c r="J61" s="460">
        <f t="shared" si="6"/>
        <v>98.3</v>
      </c>
      <c r="K61" s="477">
        <v>1820</v>
      </c>
      <c r="L61" s="487">
        <v>662</v>
      </c>
    </row>
    <row r="62" spans="1:12" ht="12" customHeight="1">
      <c r="A62" s="466" t="s">
        <v>416</v>
      </c>
      <c r="B62" s="467"/>
      <c r="C62" s="468">
        <v>1230</v>
      </c>
      <c r="D62" s="469">
        <v>571</v>
      </c>
      <c r="E62" s="469">
        <v>659</v>
      </c>
      <c r="F62" s="469">
        <v>435</v>
      </c>
      <c r="G62" s="493">
        <f t="shared" si="3"/>
        <v>2.8275862068965516</v>
      </c>
      <c r="H62" s="484">
        <f t="shared" si="4"/>
        <v>86.6</v>
      </c>
      <c r="I62" s="470">
        <f t="shared" si="5"/>
        <v>98.6</v>
      </c>
      <c r="J62" s="470">
        <f t="shared" si="6"/>
        <v>103.6</v>
      </c>
      <c r="K62" s="479">
        <v>1247</v>
      </c>
      <c r="L62" s="488">
        <v>420</v>
      </c>
    </row>
    <row r="63" spans="1:12" ht="12" customHeight="1">
      <c r="A63" s="455" t="s">
        <v>417</v>
      </c>
      <c r="B63" s="456"/>
      <c r="C63" s="471">
        <v>2605</v>
      </c>
      <c r="D63" s="472">
        <v>1088</v>
      </c>
      <c r="E63" s="472">
        <v>1517</v>
      </c>
      <c r="F63" s="472">
        <v>1161</v>
      </c>
      <c r="G63" s="459">
        <f t="shared" si="3"/>
        <v>2.243755383290267</v>
      </c>
      <c r="H63" s="460">
        <f t="shared" si="4"/>
        <v>71.7</v>
      </c>
      <c r="I63" s="460">
        <f t="shared" si="5"/>
        <v>123.7</v>
      </c>
      <c r="J63" s="460">
        <f t="shared" si="6"/>
        <v>120.6</v>
      </c>
      <c r="K63" s="472">
        <v>2106</v>
      </c>
      <c r="L63" s="762">
        <v>963</v>
      </c>
    </row>
    <row r="64" spans="1:12" ht="12" customHeight="1">
      <c r="A64" s="455" t="s">
        <v>427</v>
      </c>
      <c r="B64" s="456"/>
      <c r="C64" s="471">
        <v>560</v>
      </c>
      <c r="D64" s="472">
        <v>267</v>
      </c>
      <c r="E64" s="472">
        <v>293</v>
      </c>
      <c r="F64" s="472">
        <v>163</v>
      </c>
      <c r="G64" s="459">
        <f t="shared" si="3"/>
        <v>3.4355828220858897</v>
      </c>
      <c r="H64" s="460">
        <f t="shared" si="4"/>
        <v>91.10000000000001</v>
      </c>
      <c r="I64" s="460">
        <f>ROUND(C64/K64*100,1)</f>
        <v>232.4</v>
      </c>
      <c r="J64" s="460">
        <f>ROUND(F64/L64*100,1)</f>
        <v>220.3</v>
      </c>
      <c r="K64" s="472">
        <v>241</v>
      </c>
      <c r="L64" s="762">
        <v>74</v>
      </c>
    </row>
    <row r="65" spans="1:12" ht="12" customHeight="1">
      <c r="A65" s="455" t="s">
        <v>428</v>
      </c>
      <c r="B65" s="456"/>
      <c r="C65" s="471">
        <v>1066</v>
      </c>
      <c r="D65" s="472">
        <v>522</v>
      </c>
      <c r="E65" s="472">
        <v>544</v>
      </c>
      <c r="F65" s="472">
        <v>337</v>
      </c>
      <c r="G65" s="459">
        <f t="shared" si="3"/>
        <v>3.163204747774481</v>
      </c>
      <c r="H65" s="460">
        <f t="shared" si="4"/>
        <v>96</v>
      </c>
      <c r="I65" s="460">
        <f>ROUND(C65/K65*100,1)</f>
        <v>436.9</v>
      </c>
      <c r="J65" s="460">
        <f>ROUND(F65/L65*100,1)</f>
        <v>421.3</v>
      </c>
      <c r="K65" s="763">
        <v>244</v>
      </c>
      <c r="L65" s="762">
        <v>80</v>
      </c>
    </row>
    <row r="66" spans="1:12" ht="12" customHeight="1">
      <c r="A66" s="473" t="s">
        <v>429</v>
      </c>
      <c r="B66" s="474"/>
      <c r="C66" s="806">
        <v>62</v>
      </c>
      <c r="D66" s="807">
        <v>33</v>
      </c>
      <c r="E66" s="807">
        <v>29</v>
      </c>
      <c r="F66" s="807">
        <v>22</v>
      </c>
      <c r="G66" s="494">
        <f t="shared" si="3"/>
        <v>2.8181818181818183</v>
      </c>
      <c r="H66" s="495">
        <f t="shared" si="4"/>
        <v>113.79999999999998</v>
      </c>
      <c r="I66" s="705" t="s">
        <v>561</v>
      </c>
      <c r="J66" s="705" t="s">
        <v>561</v>
      </c>
      <c r="K66" s="480" t="s">
        <v>312</v>
      </c>
      <c r="L66" s="764" t="s">
        <v>432</v>
      </c>
    </row>
  </sheetData>
  <mergeCells count="9">
    <mergeCell ref="C4:E4"/>
    <mergeCell ref="F4:F5"/>
    <mergeCell ref="G4:G5"/>
    <mergeCell ref="A4:B5"/>
    <mergeCell ref="L4:L5"/>
    <mergeCell ref="H4:H5"/>
    <mergeCell ref="I4:I5"/>
    <mergeCell ref="J4:J5"/>
    <mergeCell ref="K4:K5"/>
  </mergeCells>
  <hyperlinks>
    <hyperlink ref="A1" location="目次!A22" display="目次へ"/>
  </hyperlinks>
  <printOptions/>
  <pageMargins left="0.5905511811023623" right="0.5905511811023623" top="0.7874015748031497" bottom="0.3937007874015748" header="0.5118110236220472" footer="0.11811023622047245"/>
  <pageSetup firstPageNumber="31" useFirstPageNumber="1" horizontalDpi="600" verticalDpi="600" orientation="portrait" paperSize="9" r:id="rId1"/>
  <headerFooter alignWithMargins="0">
    <oddFooter>&amp;C&amp;"ＭＳ 明朝,標準"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125" style="447" customWidth="1"/>
    <col min="2" max="2" width="0.875" style="447" customWidth="1"/>
    <col min="3" max="5" width="9.875" style="447" customWidth="1"/>
    <col min="6" max="6" width="3.50390625" style="497" customWidth="1"/>
    <col min="7" max="7" width="11.125" style="447" customWidth="1"/>
    <col min="8" max="8" width="0.875" style="447" customWidth="1"/>
    <col min="9" max="11" width="9.875" style="447" customWidth="1"/>
    <col min="12" max="16384" width="9.00390625" style="447" customWidth="1"/>
  </cols>
  <sheetData>
    <row r="1" ht="15" customHeight="1">
      <c r="A1" s="843" t="s">
        <v>700</v>
      </c>
    </row>
    <row r="2" spans="1:8" ht="13.5">
      <c r="A2" s="496" t="s">
        <v>686</v>
      </c>
      <c r="B2" s="448"/>
      <c r="G2" s="448"/>
      <c r="H2" s="448"/>
    </row>
    <row r="3" ht="6" customHeight="1"/>
    <row r="4" spans="1:11" ht="11.25" customHeight="1">
      <c r="A4" s="992" t="s">
        <v>433</v>
      </c>
      <c r="B4" s="993"/>
      <c r="C4" s="531" t="s">
        <v>434</v>
      </c>
      <c r="D4" s="532" t="s">
        <v>425</v>
      </c>
      <c r="E4" s="533" t="s">
        <v>426</v>
      </c>
      <c r="F4" s="525"/>
      <c r="G4" s="994" t="s">
        <v>433</v>
      </c>
      <c r="H4" s="993"/>
      <c r="I4" s="531" t="s">
        <v>434</v>
      </c>
      <c r="J4" s="532" t="s">
        <v>425</v>
      </c>
      <c r="K4" s="533" t="s">
        <v>426</v>
      </c>
    </row>
    <row r="5" spans="1:11" ht="7.5" customHeight="1">
      <c r="A5" s="498"/>
      <c r="B5" s="446"/>
      <c r="C5" s="452" t="s">
        <v>1</v>
      </c>
      <c r="D5" s="453" t="s">
        <v>1</v>
      </c>
      <c r="E5" s="499" t="s">
        <v>1</v>
      </c>
      <c r="F5" s="526"/>
      <c r="G5" s="445"/>
      <c r="H5" s="446"/>
      <c r="I5" s="452" t="s">
        <v>1</v>
      </c>
      <c r="J5" s="453" t="s">
        <v>1</v>
      </c>
      <c r="K5" s="499" t="s">
        <v>1</v>
      </c>
    </row>
    <row r="6" spans="1:14" ht="11.25" customHeight="1">
      <c r="A6" s="500" t="s">
        <v>434</v>
      </c>
      <c r="B6" s="456"/>
      <c r="C6" s="457">
        <v>93238</v>
      </c>
      <c r="D6" s="458">
        <v>42385</v>
      </c>
      <c r="E6" s="502">
        <v>50853</v>
      </c>
      <c r="F6" s="527"/>
      <c r="G6" s="501" t="s">
        <v>435</v>
      </c>
      <c r="H6" s="456"/>
      <c r="I6" s="457">
        <f>SUM(I7:I11)</f>
        <v>5651</v>
      </c>
      <c r="J6" s="458">
        <f>SUM(J7:J11)</f>
        <v>2588</v>
      </c>
      <c r="K6" s="502">
        <f>SUM(K7:K11)</f>
        <v>3063</v>
      </c>
      <c r="M6" s="497"/>
      <c r="N6" s="497"/>
    </row>
    <row r="7" spans="1:14" ht="11.25" customHeight="1">
      <c r="A7" s="503"/>
      <c r="B7" s="462"/>
      <c r="C7" s="463"/>
      <c r="D7" s="464"/>
      <c r="E7" s="505"/>
      <c r="F7" s="527"/>
      <c r="G7" s="504">
        <v>50</v>
      </c>
      <c r="H7" s="462"/>
      <c r="I7" s="463">
        <v>1197</v>
      </c>
      <c r="J7" s="464">
        <v>551</v>
      </c>
      <c r="K7" s="505">
        <v>646</v>
      </c>
      <c r="M7" s="497"/>
      <c r="N7" s="497"/>
    </row>
    <row r="8" spans="1:14" ht="11.25" customHeight="1">
      <c r="A8" s="500" t="s">
        <v>436</v>
      </c>
      <c r="B8" s="456"/>
      <c r="C8" s="457">
        <f>SUM(C12,C18,C24)</f>
        <v>12635</v>
      </c>
      <c r="D8" s="458">
        <f>SUM(D12,D18,D24)</f>
        <v>6465</v>
      </c>
      <c r="E8" s="502">
        <f>SUM(E12,E18,E24)</f>
        <v>6170</v>
      </c>
      <c r="F8" s="527"/>
      <c r="G8" s="501">
        <v>51</v>
      </c>
      <c r="H8" s="456"/>
      <c r="I8" s="457">
        <v>1138</v>
      </c>
      <c r="J8" s="458">
        <v>502</v>
      </c>
      <c r="K8" s="502">
        <v>636</v>
      </c>
      <c r="M8" s="497"/>
      <c r="N8" s="497"/>
    </row>
    <row r="9" spans="1:14" ht="11.25" customHeight="1">
      <c r="A9" s="500" t="s">
        <v>459</v>
      </c>
      <c r="B9" s="456"/>
      <c r="C9" s="457">
        <f>SUM(C30,C36,C42,C48,C54,C60,C66,I6,I12,I18)</f>
        <v>58820</v>
      </c>
      <c r="D9" s="458">
        <f>SUM(D30,D36,D42,D48,D54,D60,D66,J6,J12,J18)</f>
        <v>26890</v>
      </c>
      <c r="E9" s="502">
        <f>SUM(E30,E36,E42,E48,E54,E60,E66,K6,K12,K18)</f>
        <v>31930</v>
      </c>
      <c r="F9" s="527"/>
      <c r="G9" s="501">
        <v>52</v>
      </c>
      <c r="H9" s="456"/>
      <c r="I9" s="457">
        <v>1144</v>
      </c>
      <c r="J9" s="458">
        <v>541</v>
      </c>
      <c r="K9" s="502">
        <v>603</v>
      </c>
      <c r="M9" s="497"/>
      <c r="N9" s="497"/>
    </row>
    <row r="10" spans="1:14" ht="11.25" customHeight="1">
      <c r="A10" s="500" t="s">
        <v>437</v>
      </c>
      <c r="B10" s="456"/>
      <c r="C10" s="457">
        <f>SUM(I24,I30,I36,I42,I48,I54,I60,I66)</f>
        <v>21570</v>
      </c>
      <c r="D10" s="458">
        <f>SUM(J24,J30,J36,J42,J48,J54,J60,J66)</f>
        <v>8912</v>
      </c>
      <c r="E10" s="502">
        <f>SUM(K24,K30,K36,K42,K48,K54,K60,K66)</f>
        <v>12658</v>
      </c>
      <c r="F10" s="527"/>
      <c r="G10" s="501">
        <v>53</v>
      </c>
      <c r="H10" s="456"/>
      <c r="I10" s="457">
        <v>1090</v>
      </c>
      <c r="J10" s="458">
        <v>489</v>
      </c>
      <c r="K10" s="502">
        <v>601</v>
      </c>
      <c r="M10" s="497"/>
      <c r="N10" s="497"/>
    </row>
    <row r="11" spans="1:14" ht="11.25" customHeight="1">
      <c r="A11" s="500"/>
      <c r="B11" s="456"/>
      <c r="C11" s="457"/>
      <c r="D11" s="458"/>
      <c r="E11" s="502"/>
      <c r="F11" s="527"/>
      <c r="G11" s="501">
        <v>54</v>
      </c>
      <c r="H11" s="456"/>
      <c r="I11" s="457">
        <v>1082</v>
      </c>
      <c r="J11" s="458">
        <v>505</v>
      </c>
      <c r="K11" s="502">
        <v>577</v>
      </c>
      <c r="M11" s="497"/>
      <c r="N11" s="497"/>
    </row>
    <row r="12" spans="1:14" ht="11.25" customHeight="1">
      <c r="A12" s="506" t="s">
        <v>438</v>
      </c>
      <c r="B12" s="507"/>
      <c r="C12" s="508">
        <f>SUM(C13:C17)</f>
        <v>4229</v>
      </c>
      <c r="D12" s="534">
        <f>SUM(D13:D17)</f>
        <v>2162</v>
      </c>
      <c r="E12" s="535">
        <f>SUM(E13:E17)</f>
        <v>2067</v>
      </c>
      <c r="F12" s="527"/>
      <c r="G12" s="509" t="s">
        <v>439</v>
      </c>
      <c r="H12" s="507"/>
      <c r="I12" s="508">
        <f>SUM(I13:I17)</f>
        <v>6006</v>
      </c>
      <c r="J12" s="534">
        <f>SUM(J13:J17)</f>
        <v>2723</v>
      </c>
      <c r="K12" s="535">
        <f>SUM(K13:K17)</f>
        <v>3283</v>
      </c>
      <c r="L12" s="524"/>
      <c r="M12" s="524"/>
      <c r="N12" s="524"/>
    </row>
    <row r="13" spans="1:14" ht="11.25" customHeight="1">
      <c r="A13" s="503">
        <v>0</v>
      </c>
      <c r="B13" s="462"/>
      <c r="C13" s="463">
        <v>835</v>
      </c>
      <c r="D13" s="464">
        <v>428</v>
      </c>
      <c r="E13" s="505">
        <v>407</v>
      </c>
      <c r="F13" s="527"/>
      <c r="G13" s="504">
        <v>55</v>
      </c>
      <c r="H13" s="462"/>
      <c r="I13" s="463">
        <v>1102</v>
      </c>
      <c r="J13" s="464">
        <v>511</v>
      </c>
      <c r="K13" s="505">
        <v>591</v>
      </c>
      <c r="L13" s="524"/>
      <c r="M13" s="524"/>
      <c r="N13" s="524"/>
    </row>
    <row r="14" spans="1:14" ht="11.25" customHeight="1">
      <c r="A14" s="500">
        <v>1</v>
      </c>
      <c r="B14" s="456"/>
      <c r="C14" s="457">
        <v>836</v>
      </c>
      <c r="D14" s="458">
        <v>421</v>
      </c>
      <c r="E14" s="502">
        <v>415</v>
      </c>
      <c r="F14" s="527"/>
      <c r="G14" s="501">
        <v>56</v>
      </c>
      <c r="H14" s="456"/>
      <c r="I14" s="457">
        <v>1130</v>
      </c>
      <c r="J14" s="458">
        <v>476</v>
      </c>
      <c r="K14" s="502">
        <v>654</v>
      </c>
      <c r="M14" s="497"/>
      <c r="N14" s="497"/>
    </row>
    <row r="15" spans="1:14" ht="11.25" customHeight="1">
      <c r="A15" s="500">
        <v>2</v>
      </c>
      <c r="B15" s="456"/>
      <c r="C15" s="457">
        <v>843</v>
      </c>
      <c r="D15" s="458">
        <v>431</v>
      </c>
      <c r="E15" s="502">
        <v>412</v>
      </c>
      <c r="F15" s="527"/>
      <c r="G15" s="501">
        <v>57</v>
      </c>
      <c r="H15" s="456"/>
      <c r="I15" s="457">
        <v>1199</v>
      </c>
      <c r="J15" s="458">
        <v>550</v>
      </c>
      <c r="K15" s="502">
        <v>649</v>
      </c>
      <c r="M15" s="497"/>
      <c r="N15" s="497"/>
    </row>
    <row r="16" spans="1:14" ht="11.25" customHeight="1">
      <c r="A16" s="500">
        <v>3</v>
      </c>
      <c r="B16" s="456"/>
      <c r="C16" s="457">
        <v>851</v>
      </c>
      <c r="D16" s="458">
        <v>440</v>
      </c>
      <c r="E16" s="502">
        <v>411</v>
      </c>
      <c r="F16" s="527"/>
      <c r="G16" s="501">
        <v>58</v>
      </c>
      <c r="H16" s="456"/>
      <c r="I16" s="457">
        <v>1214</v>
      </c>
      <c r="J16" s="458">
        <v>565</v>
      </c>
      <c r="K16" s="502">
        <v>649</v>
      </c>
      <c r="M16" s="497"/>
      <c r="N16" s="497"/>
    </row>
    <row r="17" spans="1:14" ht="11.25" customHeight="1">
      <c r="A17" s="510">
        <v>4</v>
      </c>
      <c r="B17" s="511"/>
      <c r="C17" s="512">
        <v>864</v>
      </c>
      <c r="D17" s="513">
        <v>442</v>
      </c>
      <c r="E17" s="515">
        <v>422</v>
      </c>
      <c r="F17" s="527"/>
      <c r="G17" s="514">
        <v>59</v>
      </c>
      <c r="H17" s="511"/>
      <c r="I17" s="512">
        <v>1361</v>
      </c>
      <c r="J17" s="513">
        <v>621</v>
      </c>
      <c r="K17" s="515">
        <v>740</v>
      </c>
      <c r="M17" s="497"/>
      <c r="N17" s="497"/>
    </row>
    <row r="18" spans="1:14" ht="11.25" customHeight="1">
      <c r="A18" s="516" t="s">
        <v>440</v>
      </c>
      <c r="B18" s="467"/>
      <c r="C18" s="468">
        <f>SUM(C19:C23)</f>
        <v>4285</v>
      </c>
      <c r="D18" s="469">
        <f>SUM(D19:D23)</f>
        <v>2217</v>
      </c>
      <c r="E18" s="518">
        <f>SUM(E19:E23)</f>
        <v>2068</v>
      </c>
      <c r="F18" s="527"/>
      <c r="G18" s="517" t="s">
        <v>441</v>
      </c>
      <c r="H18" s="467"/>
      <c r="I18" s="468">
        <f>SUM(I19:I23)</f>
        <v>7584</v>
      </c>
      <c r="J18" s="469">
        <f>SUM(J19:J23)</f>
        <v>3457</v>
      </c>
      <c r="K18" s="518">
        <f>SUM(K19:K23)</f>
        <v>4127</v>
      </c>
      <c r="M18" s="497"/>
      <c r="N18" s="497"/>
    </row>
    <row r="19" spans="1:14" ht="11.25" customHeight="1">
      <c r="A19" s="500">
        <v>5</v>
      </c>
      <c r="B19" s="456"/>
      <c r="C19" s="457">
        <v>829</v>
      </c>
      <c r="D19" s="458">
        <v>444</v>
      </c>
      <c r="E19" s="502">
        <v>385</v>
      </c>
      <c r="F19" s="527"/>
      <c r="G19" s="501">
        <v>60</v>
      </c>
      <c r="H19" s="456"/>
      <c r="I19" s="457">
        <v>1450</v>
      </c>
      <c r="J19" s="458">
        <v>668</v>
      </c>
      <c r="K19" s="502">
        <v>782</v>
      </c>
      <c r="L19" s="524"/>
      <c r="M19" s="524"/>
      <c r="N19" s="524"/>
    </row>
    <row r="20" spans="1:14" ht="11.25" customHeight="1">
      <c r="A20" s="500">
        <v>6</v>
      </c>
      <c r="B20" s="456"/>
      <c r="C20" s="457">
        <v>859</v>
      </c>
      <c r="D20" s="458">
        <v>428</v>
      </c>
      <c r="E20" s="502">
        <v>431</v>
      </c>
      <c r="F20" s="527"/>
      <c r="G20" s="501">
        <v>61</v>
      </c>
      <c r="H20" s="456"/>
      <c r="I20" s="457">
        <v>1710</v>
      </c>
      <c r="J20" s="458">
        <v>787</v>
      </c>
      <c r="K20" s="502">
        <v>923</v>
      </c>
      <c r="M20" s="497"/>
      <c r="N20" s="497"/>
    </row>
    <row r="21" spans="1:14" ht="11.25" customHeight="1">
      <c r="A21" s="500">
        <v>7</v>
      </c>
      <c r="B21" s="456"/>
      <c r="C21" s="457">
        <v>881</v>
      </c>
      <c r="D21" s="458">
        <v>453</v>
      </c>
      <c r="E21" s="502">
        <v>428</v>
      </c>
      <c r="F21" s="527"/>
      <c r="G21" s="501">
        <v>62</v>
      </c>
      <c r="H21" s="456"/>
      <c r="I21" s="457">
        <v>1727</v>
      </c>
      <c r="J21" s="458">
        <v>778</v>
      </c>
      <c r="K21" s="502">
        <v>949</v>
      </c>
      <c r="M21" s="497"/>
      <c r="N21" s="497"/>
    </row>
    <row r="22" spans="1:14" ht="11.25" customHeight="1">
      <c r="A22" s="500">
        <v>8</v>
      </c>
      <c r="B22" s="456"/>
      <c r="C22" s="457">
        <v>822</v>
      </c>
      <c r="D22" s="458">
        <v>433</v>
      </c>
      <c r="E22" s="502">
        <v>389</v>
      </c>
      <c r="F22" s="527"/>
      <c r="G22" s="501">
        <v>63</v>
      </c>
      <c r="H22" s="456"/>
      <c r="I22" s="457">
        <v>1712</v>
      </c>
      <c r="J22" s="458">
        <v>778</v>
      </c>
      <c r="K22" s="502">
        <v>934</v>
      </c>
      <c r="M22" s="497"/>
      <c r="N22" s="497"/>
    </row>
    <row r="23" spans="1:14" ht="11.25" customHeight="1">
      <c r="A23" s="500">
        <v>9</v>
      </c>
      <c r="B23" s="456"/>
      <c r="C23" s="457">
        <v>894</v>
      </c>
      <c r="D23" s="458">
        <v>459</v>
      </c>
      <c r="E23" s="502">
        <v>435</v>
      </c>
      <c r="F23" s="527"/>
      <c r="G23" s="501">
        <v>64</v>
      </c>
      <c r="H23" s="456"/>
      <c r="I23" s="457">
        <v>985</v>
      </c>
      <c r="J23" s="458">
        <v>446</v>
      </c>
      <c r="K23" s="502">
        <v>539</v>
      </c>
      <c r="L23" s="524"/>
      <c r="M23" s="524"/>
      <c r="N23" s="524"/>
    </row>
    <row r="24" spans="1:14" ht="11.25" customHeight="1">
      <c r="A24" s="506" t="s">
        <v>442</v>
      </c>
      <c r="B24" s="507"/>
      <c r="C24" s="508">
        <f>SUM(C25:C29)</f>
        <v>4121</v>
      </c>
      <c r="D24" s="534">
        <f>SUM(D25:D29)</f>
        <v>2086</v>
      </c>
      <c r="E24" s="535">
        <f>SUM(E25:E29)</f>
        <v>2035</v>
      </c>
      <c r="F24" s="527"/>
      <c r="G24" s="509" t="s">
        <v>443</v>
      </c>
      <c r="H24" s="507"/>
      <c r="I24" s="508">
        <f>SUM(I25:I29)</f>
        <v>6138</v>
      </c>
      <c r="J24" s="534">
        <f>SUM(J25:J29)</f>
        <v>2752</v>
      </c>
      <c r="K24" s="535">
        <f>SUM(K25:K29)</f>
        <v>3386</v>
      </c>
      <c r="M24" s="497"/>
      <c r="N24" s="497"/>
    </row>
    <row r="25" spans="1:11" ht="11.25" customHeight="1">
      <c r="A25" s="503">
        <v>10</v>
      </c>
      <c r="B25" s="462"/>
      <c r="C25" s="463">
        <v>853</v>
      </c>
      <c r="D25" s="464">
        <v>462</v>
      </c>
      <c r="E25" s="505">
        <v>391</v>
      </c>
      <c r="F25" s="527"/>
      <c r="G25" s="504">
        <v>65</v>
      </c>
      <c r="H25" s="462"/>
      <c r="I25" s="463">
        <v>1098</v>
      </c>
      <c r="J25" s="464">
        <v>504</v>
      </c>
      <c r="K25" s="505">
        <v>594</v>
      </c>
    </row>
    <row r="26" spans="1:11" ht="11.25" customHeight="1">
      <c r="A26" s="500">
        <v>11</v>
      </c>
      <c r="B26" s="456"/>
      <c r="C26" s="457">
        <v>873</v>
      </c>
      <c r="D26" s="458">
        <v>438</v>
      </c>
      <c r="E26" s="502">
        <v>435</v>
      </c>
      <c r="F26" s="527"/>
      <c r="G26" s="501">
        <v>66</v>
      </c>
      <c r="H26" s="456"/>
      <c r="I26" s="457">
        <v>1291</v>
      </c>
      <c r="J26" s="458">
        <v>577</v>
      </c>
      <c r="K26" s="502">
        <v>714</v>
      </c>
    </row>
    <row r="27" spans="1:11" ht="11.25" customHeight="1">
      <c r="A27" s="500">
        <v>12</v>
      </c>
      <c r="B27" s="456"/>
      <c r="C27" s="457">
        <v>824</v>
      </c>
      <c r="D27" s="458">
        <v>390</v>
      </c>
      <c r="E27" s="502">
        <v>434</v>
      </c>
      <c r="F27" s="527"/>
      <c r="G27" s="501">
        <v>67</v>
      </c>
      <c r="H27" s="456"/>
      <c r="I27" s="457">
        <v>1232</v>
      </c>
      <c r="J27" s="458">
        <v>541</v>
      </c>
      <c r="K27" s="502">
        <v>691</v>
      </c>
    </row>
    <row r="28" spans="1:11" ht="11.25" customHeight="1">
      <c r="A28" s="500">
        <v>13</v>
      </c>
      <c r="B28" s="456"/>
      <c r="C28" s="457">
        <v>798</v>
      </c>
      <c r="D28" s="458">
        <v>398</v>
      </c>
      <c r="E28" s="502">
        <v>400</v>
      </c>
      <c r="F28" s="527"/>
      <c r="G28" s="501">
        <v>68</v>
      </c>
      <c r="H28" s="456"/>
      <c r="I28" s="457">
        <v>1298</v>
      </c>
      <c r="J28" s="458">
        <v>558</v>
      </c>
      <c r="K28" s="502">
        <v>740</v>
      </c>
    </row>
    <row r="29" spans="1:11" ht="11.25" customHeight="1">
      <c r="A29" s="510">
        <v>14</v>
      </c>
      <c r="B29" s="511"/>
      <c r="C29" s="512">
        <v>773</v>
      </c>
      <c r="D29" s="513">
        <v>398</v>
      </c>
      <c r="E29" s="515">
        <v>375</v>
      </c>
      <c r="F29" s="527"/>
      <c r="G29" s="514">
        <v>69</v>
      </c>
      <c r="H29" s="511"/>
      <c r="I29" s="512">
        <v>1219</v>
      </c>
      <c r="J29" s="513">
        <v>572</v>
      </c>
      <c r="K29" s="515">
        <v>647</v>
      </c>
    </row>
    <row r="30" spans="1:11" ht="11.25" customHeight="1">
      <c r="A30" s="516" t="s">
        <v>444</v>
      </c>
      <c r="B30" s="467"/>
      <c r="C30" s="468">
        <f>SUM(C31:C35)</f>
        <v>3793</v>
      </c>
      <c r="D30" s="469">
        <f>SUM(D31:D35)</f>
        <v>1924</v>
      </c>
      <c r="E30" s="518">
        <f>SUM(E31:E35)</f>
        <v>1869</v>
      </c>
      <c r="F30" s="527"/>
      <c r="G30" s="517" t="s">
        <v>445</v>
      </c>
      <c r="H30" s="467"/>
      <c r="I30" s="468">
        <f>SUM(I31:I35)</f>
        <v>5092</v>
      </c>
      <c r="J30" s="469">
        <f>SUM(J31:J35)</f>
        <v>2231</v>
      </c>
      <c r="K30" s="518">
        <f>SUM(K31:K35)</f>
        <v>2861</v>
      </c>
    </row>
    <row r="31" spans="1:11" ht="11.25" customHeight="1">
      <c r="A31" s="500">
        <v>15</v>
      </c>
      <c r="B31" s="456"/>
      <c r="C31" s="457">
        <v>755</v>
      </c>
      <c r="D31" s="458">
        <v>384</v>
      </c>
      <c r="E31" s="502">
        <v>371</v>
      </c>
      <c r="F31" s="527"/>
      <c r="G31" s="501">
        <v>70</v>
      </c>
      <c r="H31" s="456"/>
      <c r="I31" s="457">
        <v>1064</v>
      </c>
      <c r="J31" s="458">
        <v>482</v>
      </c>
      <c r="K31" s="502">
        <v>582</v>
      </c>
    </row>
    <row r="32" spans="1:11" ht="11.25" customHeight="1">
      <c r="A32" s="500">
        <v>16</v>
      </c>
      <c r="B32" s="456"/>
      <c r="C32" s="457">
        <v>769</v>
      </c>
      <c r="D32" s="458">
        <v>387</v>
      </c>
      <c r="E32" s="502">
        <v>382</v>
      </c>
      <c r="F32" s="527"/>
      <c r="G32" s="501">
        <v>71</v>
      </c>
      <c r="H32" s="456"/>
      <c r="I32" s="457">
        <v>1009</v>
      </c>
      <c r="J32" s="458">
        <v>451</v>
      </c>
      <c r="K32" s="502">
        <v>558</v>
      </c>
    </row>
    <row r="33" spans="1:11" ht="11.25" customHeight="1">
      <c r="A33" s="500">
        <v>17</v>
      </c>
      <c r="B33" s="456"/>
      <c r="C33" s="457">
        <v>740</v>
      </c>
      <c r="D33" s="458">
        <v>396</v>
      </c>
      <c r="E33" s="502">
        <v>344</v>
      </c>
      <c r="F33" s="527"/>
      <c r="G33" s="501">
        <v>72</v>
      </c>
      <c r="H33" s="456"/>
      <c r="I33" s="457">
        <v>978</v>
      </c>
      <c r="J33" s="458">
        <v>422</v>
      </c>
      <c r="K33" s="502">
        <v>556</v>
      </c>
    </row>
    <row r="34" spans="1:11" ht="11.25" customHeight="1">
      <c r="A34" s="500">
        <v>18</v>
      </c>
      <c r="B34" s="456"/>
      <c r="C34" s="457">
        <v>767</v>
      </c>
      <c r="D34" s="458">
        <v>374</v>
      </c>
      <c r="E34" s="502">
        <v>393</v>
      </c>
      <c r="F34" s="527"/>
      <c r="G34" s="501">
        <v>73</v>
      </c>
      <c r="H34" s="456"/>
      <c r="I34" s="457">
        <v>1014</v>
      </c>
      <c r="J34" s="458">
        <v>422</v>
      </c>
      <c r="K34" s="502">
        <v>592</v>
      </c>
    </row>
    <row r="35" spans="1:11" ht="11.25" customHeight="1">
      <c r="A35" s="500">
        <v>19</v>
      </c>
      <c r="B35" s="456"/>
      <c r="C35" s="457">
        <v>762</v>
      </c>
      <c r="D35" s="458">
        <v>383</v>
      </c>
      <c r="E35" s="502">
        <v>379</v>
      </c>
      <c r="F35" s="527"/>
      <c r="G35" s="501">
        <v>74</v>
      </c>
      <c r="H35" s="456"/>
      <c r="I35" s="457">
        <v>1027</v>
      </c>
      <c r="J35" s="458">
        <v>454</v>
      </c>
      <c r="K35" s="502">
        <v>573</v>
      </c>
    </row>
    <row r="36" spans="1:11" ht="11.25" customHeight="1">
      <c r="A36" s="506" t="s">
        <v>446</v>
      </c>
      <c r="B36" s="507"/>
      <c r="C36" s="508">
        <f>SUM(C37:C41)</f>
        <v>3808</v>
      </c>
      <c r="D36" s="534">
        <f>SUM(D37:D41)</f>
        <v>1799</v>
      </c>
      <c r="E36" s="535">
        <f>SUM(E37:E41)</f>
        <v>2009</v>
      </c>
      <c r="F36" s="527"/>
      <c r="G36" s="509" t="s">
        <v>447</v>
      </c>
      <c r="H36" s="507"/>
      <c r="I36" s="508">
        <f>SUM(I37:I41)</f>
        <v>4410</v>
      </c>
      <c r="J36" s="534">
        <f>SUM(J37:J41)</f>
        <v>1913</v>
      </c>
      <c r="K36" s="535">
        <f>SUM(K37:K41)</f>
        <v>2497</v>
      </c>
    </row>
    <row r="37" spans="1:11" ht="11.25" customHeight="1">
      <c r="A37" s="503">
        <v>20</v>
      </c>
      <c r="B37" s="462"/>
      <c r="C37" s="463">
        <v>740</v>
      </c>
      <c r="D37" s="464">
        <v>340</v>
      </c>
      <c r="E37" s="505">
        <v>400</v>
      </c>
      <c r="F37" s="527"/>
      <c r="G37" s="504">
        <v>75</v>
      </c>
      <c r="H37" s="462"/>
      <c r="I37" s="463">
        <v>981</v>
      </c>
      <c r="J37" s="464">
        <v>450</v>
      </c>
      <c r="K37" s="505">
        <v>531</v>
      </c>
    </row>
    <row r="38" spans="1:11" ht="11.25" customHeight="1">
      <c r="A38" s="500">
        <v>21</v>
      </c>
      <c r="B38" s="456"/>
      <c r="C38" s="457">
        <v>736</v>
      </c>
      <c r="D38" s="458">
        <v>366</v>
      </c>
      <c r="E38" s="502">
        <v>370</v>
      </c>
      <c r="F38" s="527"/>
      <c r="G38" s="501">
        <v>76</v>
      </c>
      <c r="H38" s="456"/>
      <c r="I38" s="457">
        <v>900</v>
      </c>
      <c r="J38" s="458">
        <v>402</v>
      </c>
      <c r="K38" s="502">
        <v>498</v>
      </c>
    </row>
    <row r="39" spans="1:11" ht="11.25" customHeight="1">
      <c r="A39" s="500">
        <v>22</v>
      </c>
      <c r="B39" s="456"/>
      <c r="C39" s="457">
        <v>729</v>
      </c>
      <c r="D39" s="458">
        <v>329</v>
      </c>
      <c r="E39" s="502">
        <v>400</v>
      </c>
      <c r="F39" s="527"/>
      <c r="G39" s="501">
        <v>77</v>
      </c>
      <c r="H39" s="456"/>
      <c r="I39" s="457">
        <v>881</v>
      </c>
      <c r="J39" s="458">
        <v>369</v>
      </c>
      <c r="K39" s="502">
        <v>512</v>
      </c>
    </row>
    <row r="40" spans="1:11" ht="11.25" customHeight="1">
      <c r="A40" s="500">
        <v>23</v>
      </c>
      <c r="B40" s="456"/>
      <c r="C40" s="457">
        <v>780</v>
      </c>
      <c r="D40" s="458">
        <v>372</v>
      </c>
      <c r="E40" s="502">
        <v>408</v>
      </c>
      <c r="F40" s="527"/>
      <c r="G40" s="501">
        <v>78</v>
      </c>
      <c r="H40" s="456"/>
      <c r="I40" s="457">
        <v>852</v>
      </c>
      <c r="J40" s="458">
        <v>363</v>
      </c>
      <c r="K40" s="502">
        <v>489</v>
      </c>
    </row>
    <row r="41" spans="1:11" ht="11.25" customHeight="1">
      <c r="A41" s="510">
        <v>24</v>
      </c>
      <c r="B41" s="511"/>
      <c r="C41" s="512">
        <v>823</v>
      </c>
      <c r="D41" s="513">
        <v>392</v>
      </c>
      <c r="E41" s="515">
        <v>431</v>
      </c>
      <c r="F41" s="527"/>
      <c r="G41" s="514">
        <v>79</v>
      </c>
      <c r="H41" s="511"/>
      <c r="I41" s="512">
        <v>796</v>
      </c>
      <c r="J41" s="513">
        <v>329</v>
      </c>
      <c r="K41" s="515">
        <v>467</v>
      </c>
    </row>
    <row r="42" spans="1:11" ht="11.25" customHeight="1">
      <c r="A42" s="516" t="s">
        <v>448</v>
      </c>
      <c r="B42" s="467"/>
      <c r="C42" s="468">
        <f>SUM(C43:C47)</f>
        <v>4485</v>
      </c>
      <c r="D42" s="469">
        <f>SUM(D43:D47)</f>
        <v>1978</v>
      </c>
      <c r="E42" s="518">
        <f>SUM(E43:E47)</f>
        <v>2507</v>
      </c>
      <c r="F42" s="527"/>
      <c r="G42" s="517" t="s">
        <v>449</v>
      </c>
      <c r="H42" s="467"/>
      <c r="I42" s="468">
        <f>SUM(I43:I47)</f>
        <v>3199</v>
      </c>
      <c r="J42" s="469">
        <f>SUM(J43:J47)</f>
        <v>1257</v>
      </c>
      <c r="K42" s="518">
        <f>SUM(K43:K47)</f>
        <v>1942</v>
      </c>
    </row>
    <row r="43" spans="1:11" ht="11.25" customHeight="1">
      <c r="A43" s="500">
        <v>25</v>
      </c>
      <c r="B43" s="456"/>
      <c r="C43" s="457">
        <v>811</v>
      </c>
      <c r="D43" s="458">
        <v>377</v>
      </c>
      <c r="E43" s="502">
        <v>434</v>
      </c>
      <c r="F43" s="527"/>
      <c r="G43" s="501">
        <v>80</v>
      </c>
      <c r="H43" s="456"/>
      <c r="I43" s="457">
        <v>738</v>
      </c>
      <c r="J43" s="458">
        <v>305</v>
      </c>
      <c r="K43" s="502">
        <v>433</v>
      </c>
    </row>
    <row r="44" spans="1:11" ht="11.25" customHeight="1">
      <c r="A44" s="500">
        <v>26</v>
      </c>
      <c r="B44" s="456"/>
      <c r="C44" s="457">
        <v>855</v>
      </c>
      <c r="D44" s="458">
        <v>350</v>
      </c>
      <c r="E44" s="502">
        <v>505</v>
      </c>
      <c r="F44" s="527"/>
      <c r="G44" s="501">
        <v>81</v>
      </c>
      <c r="H44" s="456"/>
      <c r="I44" s="457">
        <v>696</v>
      </c>
      <c r="J44" s="458">
        <v>296</v>
      </c>
      <c r="K44" s="502">
        <v>400</v>
      </c>
    </row>
    <row r="45" spans="1:11" ht="11.25" customHeight="1">
      <c r="A45" s="500">
        <v>27</v>
      </c>
      <c r="B45" s="456"/>
      <c r="C45" s="457">
        <v>891</v>
      </c>
      <c r="D45" s="458">
        <v>425</v>
      </c>
      <c r="E45" s="502">
        <v>466</v>
      </c>
      <c r="F45" s="527"/>
      <c r="G45" s="501">
        <v>82</v>
      </c>
      <c r="H45" s="456"/>
      <c r="I45" s="457">
        <v>617</v>
      </c>
      <c r="J45" s="458">
        <v>212</v>
      </c>
      <c r="K45" s="502">
        <v>405</v>
      </c>
    </row>
    <row r="46" spans="1:11" ht="11.25" customHeight="1">
      <c r="A46" s="500">
        <v>28</v>
      </c>
      <c r="B46" s="456"/>
      <c r="C46" s="457">
        <v>948</v>
      </c>
      <c r="D46" s="458">
        <v>414</v>
      </c>
      <c r="E46" s="502">
        <v>534</v>
      </c>
      <c r="F46" s="527"/>
      <c r="G46" s="501">
        <v>83</v>
      </c>
      <c r="H46" s="456"/>
      <c r="I46" s="457">
        <v>603</v>
      </c>
      <c r="J46" s="458">
        <v>243</v>
      </c>
      <c r="K46" s="502">
        <v>360</v>
      </c>
    </row>
    <row r="47" spans="1:11" ht="11.25" customHeight="1">
      <c r="A47" s="500">
        <v>29</v>
      </c>
      <c r="B47" s="456"/>
      <c r="C47" s="457">
        <v>980</v>
      </c>
      <c r="D47" s="458">
        <v>412</v>
      </c>
      <c r="E47" s="502">
        <v>568</v>
      </c>
      <c r="F47" s="527"/>
      <c r="G47" s="501">
        <v>84</v>
      </c>
      <c r="H47" s="456"/>
      <c r="I47" s="457">
        <v>545</v>
      </c>
      <c r="J47" s="458">
        <v>201</v>
      </c>
      <c r="K47" s="502">
        <v>344</v>
      </c>
    </row>
    <row r="48" spans="1:11" ht="11.25" customHeight="1">
      <c r="A48" s="506" t="s">
        <v>450</v>
      </c>
      <c r="B48" s="507"/>
      <c r="C48" s="508">
        <f>SUM(C49:C53)</f>
        <v>5729</v>
      </c>
      <c r="D48" s="534">
        <f>SUM(D49:D53)</f>
        <v>2501</v>
      </c>
      <c r="E48" s="535">
        <f>SUM(E49:E53)</f>
        <v>3228</v>
      </c>
      <c r="F48" s="527"/>
      <c r="G48" s="509" t="s">
        <v>451</v>
      </c>
      <c r="H48" s="507"/>
      <c r="I48" s="508">
        <f>SUM(I49:I53)</f>
        <v>1727</v>
      </c>
      <c r="J48" s="534">
        <f>SUM(J49:J53)</f>
        <v>555</v>
      </c>
      <c r="K48" s="535">
        <f>SUM(K49:K53)</f>
        <v>1172</v>
      </c>
    </row>
    <row r="49" spans="1:11" ht="11.25" customHeight="1">
      <c r="A49" s="503">
        <v>30</v>
      </c>
      <c r="B49" s="462"/>
      <c r="C49" s="463">
        <v>998</v>
      </c>
      <c r="D49" s="464">
        <v>430</v>
      </c>
      <c r="E49" s="505">
        <v>568</v>
      </c>
      <c r="F49" s="527"/>
      <c r="G49" s="504">
        <v>85</v>
      </c>
      <c r="H49" s="462"/>
      <c r="I49" s="463">
        <v>460</v>
      </c>
      <c r="J49" s="464">
        <v>175</v>
      </c>
      <c r="K49" s="505">
        <v>285</v>
      </c>
    </row>
    <row r="50" spans="1:11" ht="11.25" customHeight="1">
      <c r="A50" s="500">
        <v>31</v>
      </c>
      <c r="B50" s="456"/>
      <c r="C50" s="457">
        <v>1074</v>
      </c>
      <c r="D50" s="458">
        <v>460</v>
      </c>
      <c r="E50" s="502">
        <v>614</v>
      </c>
      <c r="F50" s="527"/>
      <c r="G50" s="501">
        <v>86</v>
      </c>
      <c r="H50" s="456"/>
      <c r="I50" s="457">
        <v>367</v>
      </c>
      <c r="J50" s="458">
        <v>108</v>
      </c>
      <c r="K50" s="502">
        <v>259</v>
      </c>
    </row>
    <row r="51" spans="1:11" ht="11.25" customHeight="1">
      <c r="A51" s="500">
        <v>32</v>
      </c>
      <c r="B51" s="456"/>
      <c r="C51" s="457">
        <v>1175</v>
      </c>
      <c r="D51" s="458">
        <v>513</v>
      </c>
      <c r="E51" s="502">
        <v>662</v>
      </c>
      <c r="F51" s="527"/>
      <c r="G51" s="501">
        <v>87</v>
      </c>
      <c r="H51" s="456"/>
      <c r="I51" s="457">
        <v>347</v>
      </c>
      <c r="J51" s="458">
        <v>112</v>
      </c>
      <c r="K51" s="502">
        <v>235</v>
      </c>
    </row>
    <row r="52" spans="1:11" ht="11.25" customHeight="1">
      <c r="A52" s="500">
        <v>33</v>
      </c>
      <c r="B52" s="456"/>
      <c r="C52" s="457">
        <v>1192</v>
      </c>
      <c r="D52" s="458">
        <v>502</v>
      </c>
      <c r="E52" s="502">
        <v>690</v>
      </c>
      <c r="F52" s="527"/>
      <c r="G52" s="501">
        <v>88</v>
      </c>
      <c r="H52" s="456"/>
      <c r="I52" s="457">
        <v>302</v>
      </c>
      <c r="J52" s="458">
        <v>79</v>
      </c>
      <c r="K52" s="502">
        <v>223</v>
      </c>
    </row>
    <row r="53" spans="1:11" ht="11.25" customHeight="1">
      <c r="A53" s="510">
        <v>34</v>
      </c>
      <c r="B53" s="511"/>
      <c r="C53" s="512">
        <v>1290</v>
      </c>
      <c r="D53" s="513">
        <v>596</v>
      </c>
      <c r="E53" s="515">
        <v>694</v>
      </c>
      <c r="F53" s="527"/>
      <c r="G53" s="514">
        <v>89</v>
      </c>
      <c r="H53" s="511"/>
      <c r="I53" s="512">
        <v>251</v>
      </c>
      <c r="J53" s="513">
        <v>81</v>
      </c>
      <c r="K53" s="515">
        <v>170</v>
      </c>
    </row>
    <row r="54" spans="1:11" ht="11.25" customHeight="1">
      <c r="A54" s="516" t="s">
        <v>452</v>
      </c>
      <c r="B54" s="467"/>
      <c r="C54" s="468">
        <f>SUM(C55:C59)</f>
        <v>7734</v>
      </c>
      <c r="D54" s="469">
        <f>SUM(D55:D59)</f>
        <v>3447</v>
      </c>
      <c r="E54" s="518">
        <f>SUM(E55:E59)</f>
        <v>4287</v>
      </c>
      <c r="F54" s="527"/>
      <c r="G54" s="517" t="s">
        <v>453</v>
      </c>
      <c r="H54" s="467"/>
      <c r="I54" s="468">
        <f>SUM(I55:I59)</f>
        <v>725</v>
      </c>
      <c r="J54" s="469">
        <f>SUM(J55:J59)</f>
        <v>162</v>
      </c>
      <c r="K54" s="518">
        <f>SUM(K55:K59)</f>
        <v>563</v>
      </c>
    </row>
    <row r="55" spans="1:11" ht="11.25" customHeight="1">
      <c r="A55" s="500">
        <v>35</v>
      </c>
      <c r="B55" s="456"/>
      <c r="C55" s="457">
        <v>1460</v>
      </c>
      <c r="D55" s="458">
        <v>632</v>
      </c>
      <c r="E55" s="502">
        <v>828</v>
      </c>
      <c r="F55" s="527"/>
      <c r="G55" s="501">
        <v>90</v>
      </c>
      <c r="H55" s="456"/>
      <c r="I55" s="457">
        <v>220</v>
      </c>
      <c r="J55" s="458">
        <v>46</v>
      </c>
      <c r="K55" s="502">
        <v>174</v>
      </c>
    </row>
    <row r="56" spans="1:11" ht="11.25" customHeight="1">
      <c r="A56" s="500">
        <v>36</v>
      </c>
      <c r="B56" s="456"/>
      <c r="C56" s="457">
        <v>1523</v>
      </c>
      <c r="D56" s="458">
        <v>678</v>
      </c>
      <c r="E56" s="502">
        <v>845</v>
      </c>
      <c r="F56" s="527"/>
      <c r="G56" s="501">
        <v>91</v>
      </c>
      <c r="H56" s="456"/>
      <c r="I56" s="457">
        <v>157</v>
      </c>
      <c r="J56" s="458">
        <v>39</v>
      </c>
      <c r="K56" s="502">
        <v>118</v>
      </c>
    </row>
    <row r="57" spans="1:11" ht="11.25" customHeight="1">
      <c r="A57" s="500">
        <v>37</v>
      </c>
      <c r="B57" s="456"/>
      <c r="C57" s="457">
        <v>1514</v>
      </c>
      <c r="D57" s="458">
        <v>670</v>
      </c>
      <c r="E57" s="502">
        <v>844</v>
      </c>
      <c r="F57" s="527"/>
      <c r="G57" s="501">
        <v>92</v>
      </c>
      <c r="H57" s="456"/>
      <c r="I57" s="457">
        <v>129</v>
      </c>
      <c r="J57" s="458">
        <v>28</v>
      </c>
      <c r="K57" s="502">
        <v>101</v>
      </c>
    </row>
    <row r="58" spans="1:11" ht="11.25" customHeight="1">
      <c r="A58" s="500">
        <v>38</v>
      </c>
      <c r="B58" s="456"/>
      <c r="C58" s="457">
        <v>1636</v>
      </c>
      <c r="D58" s="458">
        <v>728</v>
      </c>
      <c r="E58" s="502">
        <v>908</v>
      </c>
      <c r="F58" s="527"/>
      <c r="G58" s="501">
        <v>93</v>
      </c>
      <c r="H58" s="456"/>
      <c r="I58" s="457">
        <v>130</v>
      </c>
      <c r="J58" s="458">
        <v>34</v>
      </c>
      <c r="K58" s="502">
        <v>96</v>
      </c>
    </row>
    <row r="59" spans="1:11" ht="11.25" customHeight="1">
      <c r="A59" s="500">
        <v>39</v>
      </c>
      <c r="B59" s="456"/>
      <c r="C59" s="457">
        <v>1601</v>
      </c>
      <c r="D59" s="458">
        <v>739</v>
      </c>
      <c r="E59" s="502">
        <v>862</v>
      </c>
      <c r="F59" s="527"/>
      <c r="G59" s="501">
        <v>94</v>
      </c>
      <c r="H59" s="456"/>
      <c r="I59" s="457">
        <v>89</v>
      </c>
      <c r="J59" s="458">
        <v>15</v>
      </c>
      <c r="K59" s="502">
        <v>74</v>
      </c>
    </row>
    <row r="60" spans="1:11" ht="11.25" customHeight="1">
      <c r="A60" s="506" t="s">
        <v>454</v>
      </c>
      <c r="B60" s="507"/>
      <c r="C60" s="508">
        <f>SUM(C61:C65)</f>
        <v>7467</v>
      </c>
      <c r="D60" s="534">
        <f>SUM(D61:D65)</f>
        <v>3479</v>
      </c>
      <c r="E60" s="535">
        <f>SUM(E61:E65)</f>
        <v>3988</v>
      </c>
      <c r="F60" s="527"/>
      <c r="G60" s="509" t="s">
        <v>455</v>
      </c>
      <c r="H60" s="507"/>
      <c r="I60" s="508">
        <f>SUM(I61:I65)</f>
        <v>241</v>
      </c>
      <c r="J60" s="534">
        <f>SUM(J61:J65)</f>
        <v>38</v>
      </c>
      <c r="K60" s="535">
        <f>SUM(K61:K65)</f>
        <v>203</v>
      </c>
    </row>
    <row r="61" spans="1:11" ht="11.25" customHeight="1">
      <c r="A61" s="503">
        <v>40</v>
      </c>
      <c r="B61" s="462"/>
      <c r="C61" s="463">
        <v>1602</v>
      </c>
      <c r="D61" s="464">
        <v>737</v>
      </c>
      <c r="E61" s="505">
        <v>865</v>
      </c>
      <c r="F61" s="527"/>
      <c r="G61" s="504">
        <v>95</v>
      </c>
      <c r="H61" s="462"/>
      <c r="I61" s="463">
        <v>79</v>
      </c>
      <c r="J61" s="464">
        <v>16</v>
      </c>
      <c r="K61" s="505">
        <v>63</v>
      </c>
    </row>
    <row r="62" spans="1:11" ht="11.25" customHeight="1">
      <c r="A62" s="500">
        <v>41</v>
      </c>
      <c r="B62" s="456"/>
      <c r="C62" s="457">
        <v>1594</v>
      </c>
      <c r="D62" s="458">
        <v>710</v>
      </c>
      <c r="E62" s="502">
        <v>884</v>
      </c>
      <c r="F62" s="528"/>
      <c r="G62" s="501">
        <v>96</v>
      </c>
      <c r="H62" s="456"/>
      <c r="I62" s="457">
        <v>56</v>
      </c>
      <c r="J62" s="458">
        <v>7</v>
      </c>
      <c r="K62" s="502">
        <v>49</v>
      </c>
    </row>
    <row r="63" spans="1:11" ht="11.25" customHeight="1">
      <c r="A63" s="500">
        <v>42</v>
      </c>
      <c r="B63" s="456"/>
      <c r="C63" s="457">
        <v>1620</v>
      </c>
      <c r="D63" s="458">
        <v>764</v>
      </c>
      <c r="E63" s="502">
        <v>856</v>
      </c>
      <c r="F63" s="528"/>
      <c r="G63" s="501">
        <v>97</v>
      </c>
      <c r="H63" s="456"/>
      <c r="I63" s="457">
        <v>36</v>
      </c>
      <c r="J63" s="458">
        <v>7</v>
      </c>
      <c r="K63" s="502">
        <v>29</v>
      </c>
    </row>
    <row r="64" spans="1:11" ht="11.25" customHeight="1">
      <c r="A64" s="500">
        <v>43</v>
      </c>
      <c r="B64" s="456"/>
      <c r="C64" s="457">
        <v>1483</v>
      </c>
      <c r="D64" s="458">
        <v>702</v>
      </c>
      <c r="E64" s="502">
        <v>781</v>
      </c>
      <c r="F64" s="528"/>
      <c r="G64" s="501">
        <v>98</v>
      </c>
      <c r="H64" s="456"/>
      <c r="I64" s="457">
        <v>42</v>
      </c>
      <c r="J64" s="458">
        <v>6</v>
      </c>
      <c r="K64" s="502">
        <v>36</v>
      </c>
    </row>
    <row r="65" spans="1:11" ht="11.25" customHeight="1">
      <c r="A65" s="510">
        <v>44</v>
      </c>
      <c r="B65" s="511"/>
      <c r="C65" s="512">
        <v>1168</v>
      </c>
      <c r="D65" s="513">
        <v>566</v>
      </c>
      <c r="E65" s="515">
        <v>602</v>
      </c>
      <c r="F65" s="529"/>
      <c r="G65" s="514">
        <v>99</v>
      </c>
      <c r="H65" s="511"/>
      <c r="I65" s="512">
        <v>28</v>
      </c>
      <c r="J65" s="513">
        <v>2</v>
      </c>
      <c r="K65" s="515">
        <v>26</v>
      </c>
    </row>
    <row r="66" spans="1:11" ht="11.25" customHeight="1">
      <c r="A66" s="516" t="s">
        <v>456</v>
      </c>
      <c r="B66" s="467"/>
      <c r="C66" s="468">
        <f>SUM(C67:C71)</f>
        <v>6563</v>
      </c>
      <c r="D66" s="469">
        <f>SUM(D67:D71)</f>
        <v>2994</v>
      </c>
      <c r="E66" s="518">
        <f>SUM(E67:E71)</f>
        <v>3569</v>
      </c>
      <c r="F66" s="530"/>
      <c r="G66" s="517" t="s">
        <v>457</v>
      </c>
      <c r="H66" s="467"/>
      <c r="I66" s="468">
        <v>38</v>
      </c>
      <c r="J66" s="469">
        <v>4</v>
      </c>
      <c r="K66" s="518">
        <v>34</v>
      </c>
    </row>
    <row r="67" spans="1:11" ht="11.25" customHeight="1">
      <c r="A67" s="500">
        <v>45</v>
      </c>
      <c r="B67" s="456"/>
      <c r="C67" s="457">
        <v>1463</v>
      </c>
      <c r="D67" s="458">
        <v>661</v>
      </c>
      <c r="E67" s="502">
        <v>802</v>
      </c>
      <c r="F67" s="530"/>
      <c r="G67" s="501"/>
      <c r="H67" s="456"/>
      <c r="I67" s="457"/>
      <c r="J67" s="458"/>
      <c r="K67" s="502"/>
    </row>
    <row r="68" spans="1:11" ht="11.25" customHeight="1">
      <c r="A68" s="500">
        <v>46</v>
      </c>
      <c r="B68" s="456"/>
      <c r="C68" s="457">
        <v>1318</v>
      </c>
      <c r="D68" s="458">
        <v>586</v>
      </c>
      <c r="E68" s="502">
        <v>732</v>
      </c>
      <c r="F68" s="530"/>
      <c r="G68" s="501"/>
      <c r="H68" s="456"/>
      <c r="I68" s="457"/>
      <c r="J68" s="458"/>
      <c r="K68" s="502"/>
    </row>
    <row r="69" spans="1:11" ht="11.25" customHeight="1">
      <c r="A69" s="500">
        <v>47</v>
      </c>
      <c r="B69" s="456"/>
      <c r="C69" s="457">
        <v>1330</v>
      </c>
      <c r="D69" s="458">
        <v>598</v>
      </c>
      <c r="E69" s="502">
        <v>732</v>
      </c>
      <c r="F69" s="530"/>
      <c r="G69" s="501" t="s">
        <v>458</v>
      </c>
      <c r="H69" s="456"/>
      <c r="I69" s="457">
        <v>213</v>
      </c>
      <c r="J69" s="458">
        <v>118</v>
      </c>
      <c r="K69" s="502">
        <v>95</v>
      </c>
    </row>
    <row r="70" spans="1:11" ht="11.25" customHeight="1">
      <c r="A70" s="500">
        <v>48</v>
      </c>
      <c r="B70" s="456"/>
      <c r="C70" s="457">
        <v>1278</v>
      </c>
      <c r="D70" s="458">
        <v>593</v>
      </c>
      <c r="E70" s="502">
        <v>685</v>
      </c>
      <c r="F70" s="530"/>
      <c r="G70" s="501"/>
      <c r="H70" s="456"/>
      <c r="I70" s="457"/>
      <c r="J70" s="458"/>
      <c r="K70" s="502"/>
    </row>
    <row r="71" spans="1:11" ht="11.25" customHeight="1">
      <c r="A71" s="519">
        <v>49</v>
      </c>
      <c r="B71" s="474"/>
      <c r="C71" s="520">
        <v>1174</v>
      </c>
      <c r="D71" s="521">
        <v>556</v>
      </c>
      <c r="E71" s="523">
        <v>618</v>
      </c>
      <c r="F71" s="530"/>
      <c r="G71" s="522"/>
      <c r="H71" s="474"/>
      <c r="I71" s="520"/>
      <c r="J71" s="521"/>
      <c r="K71" s="523"/>
    </row>
  </sheetData>
  <mergeCells count="2">
    <mergeCell ref="A4:B4"/>
    <mergeCell ref="G4:H4"/>
  </mergeCells>
  <hyperlinks>
    <hyperlink ref="A1" location="目次!A23" display="目次へ"/>
  </hyperlinks>
  <printOptions/>
  <pageMargins left="0.5905511811023623" right="0.5905511811023623" top="0.7874015748031497" bottom="0.1968503937007874" header="0.5118110236220472" footer="0.11811023622047245"/>
  <pageSetup firstPageNumber="32" useFirstPageNumber="1" horizontalDpi="600" verticalDpi="600" orientation="portrait" paperSize="9" r:id="rId1"/>
  <headerFooter alignWithMargins="0">
    <oddFooter>&amp;C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66"/>
  <sheetViews>
    <sheetView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8.75390625" style="18" customWidth="1"/>
    <col min="2" max="2" width="0.875" style="18" customWidth="1"/>
    <col min="3" max="13" width="6.625" style="7" customWidth="1"/>
    <col min="14" max="14" width="5.75390625" style="18" customWidth="1"/>
    <col min="15" max="15" width="9.00390625" style="18" customWidth="1"/>
    <col min="16" max="16" width="9.00390625" style="538" customWidth="1"/>
    <col min="17" max="16384" width="9.00390625" style="18" customWidth="1"/>
  </cols>
  <sheetData>
    <row r="1" ht="15" customHeight="1">
      <c r="A1" s="843" t="s">
        <v>700</v>
      </c>
    </row>
    <row r="2" spans="1:2" ht="13.5">
      <c r="A2" s="536" t="s">
        <v>685</v>
      </c>
      <c r="B2" s="537"/>
    </row>
    <row r="3" ht="6" customHeight="1"/>
    <row r="4" spans="1:14" ht="16.5" customHeight="1">
      <c r="A4" s="995" t="s">
        <v>460</v>
      </c>
      <c r="B4" s="996"/>
      <c r="C4" s="1001" t="s">
        <v>461</v>
      </c>
      <c r="D4" s="1002"/>
      <c r="E4" s="1002"/>
      <c r="F4" s="1002"/>
      <c r="G4" s="1002" t="s">
        <v>462</v>
      </c>
      <c r="H4" s="1002"/>
      <c r="I4" s="1002"/>
      <c r="J4" s="1002" t="s">
        <v>463</v>
      </c>
      <c r="K4" s="1002"/>
      <c r="L4" s="1002"/>
      <c r="M4" s="1002"/>
      <c r="N4" s="999" t="s">
        <v>464</v>
      </c>
    </row>
    <row r="5" spans="1:14" ht="23.25" customHeight="1">
      <c r="A5" s="997"/>
      <c r="B5" s="998"/>
      <c r="C5" s="539" t="s">
        <v>465</v>
      </c>
      <c r="D5" s="540" t="s">
        <v>466</v>
      </c>
      <c r="E5" s="541" t="s">
        <v>459</v>
      </c>
      <c r="F5" s="541" t="s">
        <v>467</v>
      </c>
      <c r="G5" s="540" t="s">
        <v>468</v>
      </c>
      <c r="H5" s="540" t="s">
        <v>469</v>
      </c>
      <c r="I5" s="540" t="s">
        <v>470</v>
      </c>
      <c r="J5" s="540" t="s">
        <v>468</v>
      </c>
      <c r="K5" s="540" t="s">
        <v>471</v>
      </c>
      <c r="L5" s="540" t="s">
        <v>470</v>
      </c>
      <c r="M5" s="541" t="s">
        <v>472</v>
      </c>
      <c r="N5" s="1000"/>
    </row>
    <row r="6" spans="1:14" s="447" customFormat="1" ht="7.5" customHeight="1">
      <c r="A6" s="445"/>
      <c r="B6" s="446"/>
      <c r="C6" s="542" t="s">
        <v>1</v>
      </c>
      <c r="D6" s="543" t="s">
        <v>1</v>
      </c>
      <c r="E6" s="543" t="s">
        <v>1</v>
      </c>
      <c r="F6" s="543" t="s">
        <v>1</v>
      </c>
      <c r="G6" s="544" t="s">
        <v>360</v>
      </c>
      <c r="H6" s="545" t="s">
        <v>360</v>
      </c>
      <c r="I6" s="546" t="s">
        <v>360</v>
      </c>
      <c r="J6" s="544"/>
      <c r="K6" s="543"/>
      <c r="L6" s="543"/>
      <c r="M6" s="547"/>
      <c r="N6" s="684" t="s">
        <v>1</v>
      </c>
    </row>
    <row r="7" spans="1:19" ht="12" customHeight="1">
      <c r="A7" s="548" t="s">
        <v>361</v>
      </c>
      <c r="B7" s="549"/>
      <c r="C7" s="550">
        <f>SUM(C8:C66)</f>
        <v>93238</v>
      </c>
      <c r="D7" s="551">
        <f>SUM(D8:D66)</f>
        <v>12635</v>
      </c>
      <c r="E7" s="551">
        <f>SUM(E8:E66)</f>
        <v>58820</v>
      </c>
      <c r="F7" s="550">
        <f>SUM(F8:F66)</f>
        <v>21570</v>
      </c>
      <c r="G7" s="552">
        <f>D7/C7*100</f>
        <v>13.551341727621786</v>
      </c>
      <c r="H7" s="553">
        <f aca="true" t="shared" si="0" ref="H7:H38">E7/C7*100</f>
        <v>63.08586627769793</v>
      </c>
      <c r="I7" s="554">
        <f aca="true" t="shared" si="1" ref="I7:I38">F7/C7*100</f>
        <v>23.13434436603102</v>
      </c>
      <c r="J7" s="552">
        <f>D7/E7*100</f>
        <v>21.48078884733084</v>
      </c>
      <c r="K7" s="553">
        <f aca="true" t="shared" si="2" ref="K7:K38">SUM(D7,F7)/E7*100</f>
        <v>58.15198911934716</v>
      </c>
      <c r="L7" s="553">
        <f aca="true" t="shared" si="3" ref="L7:L38">F7/E7*100</f>
        <v>36.67120027201632</v>
      </c>
      <c r="M7" s="554">
        <f>F7/D7*100</f>
        <v>170.7162643450732</v>
      </c>
      <c r="N7" s="551">
        <f>SUM(N8:N66)</f>
        <v>213</v>
      </c>
      <c r="Q7" s="538"/>
      <c r="R7" s="538"/>
      <c r="S7" s="538"/>
    </row>
    <row r="8" spans="1:19" ht="12" customHeight="1">
      <c r="A8" s="555" t="s">
        <v>362</v>
      </c>
      <c r="B8" s="556"/>
      <c r="C8" s="557">
        <v>450</v>
      </c>
      <c r="D8" s="558">
        <v>42</v>
      </c>
      <c r="E8" s="558">
        <v>303</v>
      </c>
      <c r="F8" s="557">
        <v>105</v>
      </c>
      <c r="G8" s="559">
        <f>D8/C8*100</f>
        <v>9.333333333333334</v>
      </c>
      <c r="H8" s="560">
        <f t="shared" si="0"/>
        <v>67.33333333333333</v>
      </c>
      <c r="I8" s="561">
        <f t="shared" si="1"/>
        <v>23.333333333333332</v>
      </c>
      <c r="J8" s="559">
        <f>D8/E8*100</f>
        <v>13.861386138613863</v>
      </c>
      <c r="K8" s="560">
        <f t="shared" si="2"/>
        <v>48.51485148514851</v>
      </c>
      <c r="L8" s="560">
        <f t="shared" si="3"/>
        <v>34.65346534653465</v>
      </c>
      <c r="M8" s="561">
        <f>F8/D8*100</f>
        <v>250</v>
      </c>
      <c r="N8" s="558" t="s">
        <v>312</v>
      </c>
      <c r="Q8" s="538"/>
      <c r="R8" s="538"/>
      <c r="S8" s="538"/>
    </row>
    <row r="9" spans="1:19" ht="12" customHeight="1">
      <c r="A9" s="555" t="s">
        <v>363</v>
      </c>
      <c r="B9" s="556"/>
      <c r="C9" s="557">
        <v>531</v>
      </c>
      <c r="D9" s="558">
        <v>51</v>
      </c>
      <c r="E9" s="558">
        <v>317</v>
      </c>
      <c r="F9" s="557">
        <v>158</v>
      </c>
      <c r="G9" s="559">
        <f>D9/C9*100</f>
        <v>9.6045197740113</v>
      </c>
      <c r="H9" s="560">
        <f t="shared" si="0"/>
        <v>59.69868173258004</v>
      </c>
      <c r="I9" s="561">
        <f t="shared" si="1"/>
        <v>29.75517890772128</v>
      </c>
      <c r="J9" s="559">
        <f>D9/E9*100</f>
        <v>16.08832807570978</v>
      </c>
      <c r="K9" s="560">
        <f t="shared" si="2"/>
        <v>65.93059936908517</v>
      </c>
      <c r="L9" s="560">
        <f t="shared" si="3"/>
        <v>49.8422712933754</v>
      </c>
      <c r="M9" s="561">
        <f>F9/D9*100</f>
        <v>309.80392156862746</v>
      </c>
      <c r="N9" s="558">
        <v>5</v>
      </c>
      <c r="Q9" s="538"/>
      <c r="R9" s="538"/>
      <c r="S9" s="538"/>
    </row>
    <row r="10" spans="1:19" ht="12" customHeight="1">
      <c r="A10" s="555" t="s">
        <v>364</v>
      </c>
      <c r="B10" s="556"/>
      <c r="C10" s="557">
        <v>744</v>
      </c>
      <c r="D10" s="558">
        <v>62</v>
      </c>
      <c r="E10" s="558">
        <v>400</v>
      </c>
      <c r="F10" s="557">
        <v>278</v>
      </c>
      <c r="G10" s="559">
        <f>D10/C10*100</f>
        <v>8.333333333333332</v>
      </c>
      <c r="H10" s="560">
        <f t="shared" si="0"/>
        <v>53.76344086021505</v>
      </c>
      <c r="I10" s="561">
        <f t="shared" si="1"/>
        <v>37.365591397849464</v>
      </c>
      <c r="J10" s="559">
        <f>D10/E10*100</f>
        <v>15.5</v>
      </c>
      <c r="K10" s="560">
        <f t="shared" si="2"/>
        <v>85</v>
      </c>
      <c r="L10" s="560">
        <f t="shared" si="3"/>
        <v>69.5</v>
      </c>
      <c r="M10" s="561">
        <f>F10/D10*100</f>
        <v>448.3870967741935</v>
      </c>
      <c r="N10" s="558">
        <v>4</v>
      </c>
      <c r="Q10" s="538"/>
      <c r="R10" s="538"/>
      <c r="S10" s="538"/>
    </row>
    <row r="11" spans="1:19" ht="12" customHeight="1">
      <c r="A11" s="555" t="s">
        <v>365</v>
      </c>
      <c r="B11" s="556"/>
      <c r="C11" s="557">
        <v>623</v>
      </c>
      <c r="D11" s="558">
        <v>73</v>
      </c>
      <c r="E11" s="558">
        <v>323</v>
      </c>
      <c r="F11" s="557">
        <v>223</v>
      </c>
      <c r="G11" s="559">
        <f>D11/C11*100</f>
        <v>11.717495987158909</v>
      </c>
      <c r="H11" s="560">
        <f t="shared" si="0"/>
        <v>51.84590690208668</v>
      </c>
      <c r="I11" s="561">
        <f t="shared" si="1"/>
        <v>35.79454253611557</v>
      </c>
      <c r="J11" s="559">
        <f>D11/E11*100</f>
        <v>22.60061919504644</v>
      </c>
      <c r="K11" s="560">
        <f t="shared" si="2"/>
        <v>91.64086687306502</v>
      </c>
      <c r="L11" s="560">
        <f t="shared" si="3"/>
        <v>69.04024767801857</v>
      </c>
      <c r="M11" s="561">
        <f>F11/D11*100</f>
        <v>305.47945205479454</v>
      </c>
      <c r="N11" s="558">
        <v>4</v>
      </c>
      <c r="Q11" s="538"/>
      <c r="R11" s="538"/>
      <c r="S11" s="538"/>
    </row>
    <row r="12" spans="1:19" ht="12" customHeight="1">
      <c r="A12" s="555" t="s">
        <v>366</v>
      </c>
      <c r="B12" s="556"/>
      <c r="C12" s="557">
        <v>200</v>
      </c>
      <c r="D12" s="558" t="s">
        <v>312</v>
      </c>
      <c r="E12" s="558">
        <v>198</v>
      </c>
      <c r="F12" s="558">
        <v>2</v>
      </c>
      <c r="G12" s="559" t="s">
        <v>473</v>
      </c>
      <c r="H12" s="560">
        <f t="shared" si="0"/>
        <v>99</v>
      </c>
      <c r="I12" s="561">
        <f t="shared" si="1"/>
        <v>1</v>
      </c>
      <c r="J12" s="559" t="s">
        <v>473</v>
      </c>
      <c r="K12" s="560">
        <f t="shared" si="2"/>
        <v>1.0101010101010102</v>
      </c>
      <c r="L12" s="560">
        <f t="shared" si="3"/>
        <v>1.0101010101010102</v>
      </c>
      <c r="M12" s="561" t="s">
        <v>473</v>
      </c>
      <c r="N12" s="558" t="s">
        <v>312</v>
      </c>
      <c r="Q12" s="538"/>
      <c r="R12" s="538"/>
      <c r="S12" s="538"/>
    </row>
    <row r="13" spans="1:19" ht="12" customHeight="1">
      <c r="A13" s="562" t="s">
        <v>367</v>
      </c>
      <c r="B13" s="563"/>
      <c r="C13" s="564">
        <v>6827</v>
      </c>
      <c r="D13" s="565">
        <v>1016</v>
      </c>
      <c r="E13" s="565">
        <v>4325</v>
      </c>
      <c r="F13" s="564">
        <v>1474</v>
      </c>
      <c r="G13" s="566">
        <f aca="true" t="shared" si="4" ref="G13:G44">D13/C13*100</f>
        <v>14.882085835652555</v>
      </c>
      <c r="H13" s="567">
        <f t="shared" si="0"/>
        <v>63.35139885747766</v>
      </c>
      <c r="I13" s="568">
        <f t="shared" si="1"/>
        <v>21.590742639519554</v>
      </c>
      <c r="J13" s="566">
        <f aca="true" t="shared" si="5" ref="J13:J44">D13/E13*100</f>
        <v>23.491329479768787</v>
      </c>
      <c r="K13" s="567">
        <f t="shared" si="2"/>
        <v>57.57225433526012</v>
      </c>
      <c r="L13" s="567">
        <f t="shared" si="3"/>
        <v>34.08092485549133</v>
      </c>
      <c r="M13" s="568">
        <f aca="true" t="shared" si="6" ref="M13:M44">F13/D13*100</f>
        <v>145.07874015748033</v>
      </c>
      <c r="N13" s="565">
        <v>12</v>
      </c>
      <c r="Q13" s="538"/>
      <c r="R13" s="538"/>
      <c r="S13" s="538"/>
    </row>
    <row r="14" spans="1:19" ht="12" customHeight="1">
      <c r="A14" s="555" t="s">
        <v>368</v>
      </c>
      <c r="B14" s="556"/>
      <c r="C14" s="557">
        <v>1828</v>
      </c>
      <c r="D14" s="558">
        <v>270</v>
      </c>
      <c r="E14" s="558">
        <v>1128</v>
      </c>
      <c r="F14" s="557">
        <v>409</v>
      </c>
      <c r="G14" s="559">
        <f t="shared" si="4"/>
        <v>14.770240700218817</v>
      </c>
      <c r="H14" s="560">
        <f t="shared" si="0"/>
        <v>61.70678336980306</v>
      </c>
      <c r="I14" s="561">
        <f t="shared" si="1"/>
        <v>22.37417943107221</v>
      </c>
      <c r="J14" s="559">
        <f t="shared" si="5"/>
        <v>23.93617021276596</v>
      </c>
      <c r="K14" s="560">
        <f t="shared" si="2"/>
        <v>60.195035460992905</v>
      </c>
      <c r="L14" s="560">
        <f t="shared" si="3"/>
        <v>36.258865248226954</v>
      </c>
      <c r="M14" s="561">
        <f t="shared" si="6"/>
        <v>151.4814814814815</v>
      </c>
      <c r="N14" s="558">
        <v>21</v>
      </c>
      <c r="Q14" s="538"/>
      <c r="R14" s="538"/>
      <c r="S14" s="538"/>
    </row>
    <row r="15" spans="1:19" ht="12" customHeight="1">
      <c r="A15" s="555" t="s">
        <v>369</v>
      </c>
      <c r="B15" s="556"/>
      <c r="C15" s="557">
        <v>1300</v>
      </c>
      <c r="D15" s="558">
        <v>197</v>
      </c>
      <c r="E15" s="558">
        <v>823</v>
      </c>
      <c r="F15" s="557">
        <v>277</v>
      </c>
      <c r="G15" s="559">
        <f t="shared" si="4"/>
        <v>15.153846153846153</v>
      </c>
      <c r="H15" s="560">
        <f t="shared" si="0"/>
        <v>63.30769230769231</v>
      </c>
      <c r="I15" s="561">
        <f t="shared" si="1"/>
        <v>21.307692307692307</v>
      </c>
      <c r="J15" s="559">
        <f t="shared" si="5"/>
        <v>23.93681652490887</v>
      </c>
      <c r="K15" s="560">
        <f t="shared" si="2"/>
        <v>57.59416767922235</v>
      </c>
      <c r="L15" s="560">
        <f t="shared" si="3"/>
        <v>33.65735115431349</v>
      </c>
      <c r="M15" s="561">
        <f t="shared" si="6"/>
        <v>140.60913705583758</v>
      </c>
      <c r="N15" s="558">
        <v>3</v>
      </c>
      <c r="Q15" s="538"/>
      <c r="R15" s="538"/>
      <c r="S15" s="538"/>
    </row>
    <row r="16" spans="1:19" ht="12" customHeight="1">
      <c r="A16" s="555" t="s">
        <v>370</v>
      </c>
      <c r="B16" s="556"/>
      <c r="C16" s="557">
        <v>3086</v>
      </c>
      <c r="D16" s="558">
        <v>490</v>
      </c>
      <c r="E16" s="558">
        <v>1775</v>
      </c>
      <c r="F16" s="557">
        <v>817</v>
      </c>
      <c r="G16" s="559">
        <f t="shared" si="4"/>
        <v>15.878159429682437</v>
      </c>
      <c r="H16" s="560">
        <f t="shared" si="0"/>
        <v>57.51782242384964</v>
      </c>
      <c r="I16" s="561">
        <f t="shared" si="1"/>
        <v>26.474400518470514</v>
      </c>
      <c r="J16" s="559">
        <f t="shared" si="5"/>
        <v>27.605633802816904</v>
      </c>
      <c r="K16" s="560">
        <f t="shared" si="2"/>
        <v>73.63380281690141</v>
      </c>
      <c r="L16" s="560">
        <f t="shared" si="3"/>
        <v>46.02816901408451</v>
      </c>
      <c r="M16" s="561">
        <f t="shared" si="6"/>
        <v>166.73469387755102</v>
      </c>
      <c r="N16" s="558">
        <v>4</v>
      </c>
      <c r="Q16" s="538"/>
      <c r="R16" s="538"/>
      <c r="S16" s="538"/>
    </row>
    <row r="17" spans="1:19" ht="12" customHeight="1">
      <c r="A17" s="548" t="s">
        <v>371</v>
      </c>
      <c r="B17" s="549"/>
      <c r="C17" s="550">
        <v>2258</v>
      </c>
      <c r="D17" s="551">
        <v>273</v>
      </c>
      <c r="E17" s="551">
        <v>1408</v>
      </c>
      <c r="F17" s="550">
        <v>577</v>
      </c>
      <c r="G17" s="552">
        <f t="shared" si="4"/>
        <v>12.090345438441098</v>
      </c>
      <c r="H17" s="553">
        <f t="shared" si="0"/>
        <v>62.35606731620903</v>
      </c>
      <c r="I17" s="554">
        <f t="shared" si="1"/>
        <v>25.553587245349867</v>
      </c>
      <c r="J17" s="552">
        <f t="shared" si="5"/>
        <v>19.389204545454543</v>
      </c>
      <c r="K17" s="553">
        <f t="shared" si="2"/>
        <v>60.36931818181818</v>
      </c>
      <c r="L17" s="553">
        <f t="shared" si="3"/>
        <v>40.98011363636363</v>
      </c>
      <c r="M17" s="554">
        <f t="shared" si="6"/>
        <v>211.35531135531136</v>
      </c>
      <c r="N17" s="551" t="s">
        <v>312</v>
      </c>
      <c r="Q17" s="538"/>
      <c r="R17" s="538"/>
      <c r="S17" s="538"/>
    </row>
    <row r="18" spans="1:19" ht="12" customHeight="1">
      <c r="A18" s="555" t="s">
        <v>372</v>
      </c>
      <c r="B18" s="556"/>
      <c r="C18" s="557">
        <v>1853</v>
      </c>
      <c r="D18" s="558">
        <v>173</v>
      </c>
      <c r="E18" s="558">
        <v>1204</v>
      </c>
      <c r="F18" s="557">
        <v>467</v>
      </c>
      <c r="G18" s="559">
        <f t="shared" si="4"/>
        <v>9.336211548839719</v>
      </c>
      <c r="H18" s="560">
        <f t="shared" si="0"/>
        <v>64.97571505666487</v>
      </c>
      <c r="I18" s="561">
        <f t="shared" si="1"/>
        <v>25.20237452779277</v>
      </c>
      <c r="J18" s="559">
        <f t="shared" si="5"/>
        <v>14.368770764119601</v>
      </c>
      <c r="K18" s="560">
        <f t="shared" si="2"/>
        <v>53.156146179402</v>
      </c>
      <c r="L18" s="560">
        <f t="shared" si="3"/>
        <v>38.78737541528239</v>
      </c>
      <c r="M18" s="561">
        <f t="shared" si="6"/>
        <v>269.9421965317919</v>
      </c>
      <c r="N18" s="558">
        <v>9</v>
      </c>
      <c r="Q18" s="538"/>
      <c r="R18" s="538"/>
      <c r="S18" s="538"/>
    </row>
    <row r="19" spans="1:19" ht="12" customHeight="1">
      <c r="A19" s="555" t="s">
        <v>373</v>
      </c>
      <c r="B19" s="556"/>
      <c r="C19" s="557">
        <v>1308</v>
      </c>
      <c r="D19" s="558">
        <v>151</v>
      </c>
      <c r="E19" s="558">
        <v>830</v>
      </c>
      <c r="F19" s="557">
        <v>323</v>
      </c>
      <c r="G19" s="559">
        <f t="shared" si="4"/>
        <v>11.54434250764526</v>
      </c>
      <c r="H19" s="560">
        <f t="shared" si="0"/>
        <v>63.455657492354746</v>
      </c>
      <c r="I19" s="561">
        <f t="shared" si="1"/>
        <v>24.694189602446485</v>
      </c>
      <c r="J19" s="559">
        <f t="shared" si="5"/>
        <v>18.192771084337352</v>
      </c>
      <c r="K19" s="560">
        <f t="shared" si="2"/>
        <v>57.10843373493976</v>
      </c>
      <c r="L19" s="560">
        <f t="shared" si="3"/>
        <v>38.915662650602414</v>
      </c>
      <c r="M19" s="561">
        <f t="shared" si="6"/>
        <v>213.90728476821192</v>
      </c>
      <c r="N19" s="558">
        <v>4</v>
      </c>
      <c r="Q19" s="538"/>
      <c r="R19" s="538"/>
      <c r="S19" s="538"/>
    </row>
    <row r="20" spans="1:19" ht="12" customHeight="1">
      <c r="A20" s="555" t="s">
        <v>374</v>
      </c>
      <c r="B20" s="556"/>
      <c r="C20" s="557">
        <v>1907</v>
      </c>
      <c r="D20" s="558">
        <v>281</v>
      </c>
      <c r="E20" s="558">
        <v>1232</v>
      </c>
      <c r="F20" s="557">
        <v>385</v>
      </c>
      <c r="G20" s="559">
        <f t="shared" si="4"/>
        <v>14.735186156266385</v>
      </c>
      <c r="H20" s="560">
        <f t="shared" si="0"/>
        <v>64.60409019402202</v>
      </c>
      <c r="I20" s="561">
        <f t="shared" si="1"/>
        <v>20.188778185631882</v>
      </c>
      <c r="J20" s="559">
        <f t="shared" si="5"/>
        <v>22.808441558441558</v>
      </c>
      <c r="K20" s="560">
        <f t="shared" si="2"/>
        <v>54.05844155844156</v>
      </c>
      <c r="L20" s="560">
        <f t="shared" si="3"/>
        <v>31.25</v>
      </c>
      <c r="M20" s="561">
        <f t="shared" si="6"/>
        <v>137.01067615658363</v>
      </c>
      <c r="N20" s="558">
        <v>9</v>
      </c>
      <c r="Q20" s="538"/>
      <c r="R20" s="538"/>
      <c r="S20" s="538"/>
    </row>
    <row r="21" spans="1:19" ht="12" customHeight="1">
      <c r="A21" s="555" t="s">
        <v>375</v>
      </c>
      <c r="B21" s="556"/>
      <c r="C21" s="557">
        <v>4780</v>
      </c>
      <c r="D21" s="558">
        <v>749</v>
      </c>
      <c r="E21" s="558">
        <v>3037</v>
      </c>
      <c r="F21" s="557">
        <v>993</v>
      </c>
      <c r="G21" s="559">
        <f t="shared" si="4"/>
        <v>15.669456066945605</v>
      </c>
      <c r="H21" s="560">
        <f t="shared" si="0"/>
        <v>63.53556485355648</v>
      </c>
      <c r="I21" s="561">
        <f t="shared" si="1"/>
        <v>20.774058577405857</v>
      </c>
      <c r="J21" s="559">
        <f t="shared" si="5"/>
        <v>24.662495884096145</v>
      </c>
      <c r="K21" s="560">
        <f t="shared" si="2"/>
        <v>57.359236088244984</v>
      </c>
      <c r="L21" s="560">
        <f t="shared" si="3"/>
        <v>32.69674020414883</v>
      </c>
      <c r="M21" s="561">
        <f t="shared" si="6"/>
        <v>132.57676902536716</v>
      </c>
      <c r="N21" s="558">
        <v>1</v>
      </c>
      <c r="Q21" s="538"/>
      <c r="R21" s="538"/>
      <c r="S21" s="538"/>
    </row>
    <row r="22" spans="1:19" ht="12" customHeight="1">
      <c r="A22" s="555" t="s">
        <v>376</v>
      </c>
      <c r="B22" s="556"/>
      <c r="C22" s="557">
        <v>1439</v>
      </c>
      <c r="D22" s="558">
        <v>185</v>
      </c>
      <c r="E22" s="558">
        <v>918</v>
      </c>
      <c r="F22" s="557">
        <v>336</v>
      </c>
      <c r="G22" s="559">
        <f t="shared" si="4"/>
        <v>12.856150104239056</v>
      </c>
      <c r="H22" s="560">
        <f t="shared" si="0"/>
        <v>63.79430159833217</v>
      </c>
      <c r="I22" s="561">
        <f t="shared" si="1"/>
        <v>23.349548297428772</v>
      </c>
      <c r="J22" s="559">
        <f t="shared" si="5"/>
        <v>20.152505446623092</v>
      </c>
      <c r="K22" s="560">
        <f t="shared" si="2"/>
        <v>56.75381263616558</v>
      </c>
      <c r="L22" s="560">
        <f t="shared" si="3"/>
        <v>36.60130718954248</v>
      </c>
      <c r="M22" s="561">
        <f t="shared" si="6"/>
        <v>181.62162162162164</v>
      </c>
      <c r="N22" s="558" t="s">
        <v>312</v>
      </c>
      <c r="Q22" s="538"/>
      <c r="R22" s="538"/>
      <c r="S22" s="538"/>
    </row>
    <row r="23" spans="1:19" ht="12" customHeight="1">
      <c r="A23" s="562" t="s">
        <v>377</v>
      </c>
      <c r="B23" s="563"/>
      <c r="C23" s="564">
        <v>2348</v>
      </c>
      <c r="D23" s="565">
        <v>231</v>
      </c>
      <c r="E23" s="565">
        <v>1424</v>
      </c>
      <c r="F23" s="564">
        <v>682</v>
      </c>
      <c r="G23" s="566">
        <f t="shared" si="4"/>
        <v>9.8381601362862</v>
      </c>
      <c r="H23" s="567">
        <f t="shared" si="0"/>
        <v>60.6473594548552</v>
      </c>
      <c r="I23" s="568">
        <f t="shared" si="1"/>
        <v>29.045996592844975</v>
      </c>
      <c r="J23" s="566">
        <f t="shared" si="5"/>
        <v>16.22191011235955</v>
      </c>
      <c r="K23" s="567">
        <f t="shared" si="2"/>
        <v>64.11516853932584</v>
      </c>
      <c r="L23" s="567">
        <f t="shared" si="3"/>
        <v>47.89325842696629</v>
      </c>
      <c r="M23" s="568">
        <f t="shared" si="6"/>
        <v>295.23809523809524</v>
      </c>
      <c r="N23" s="565">
        <v>11</v>
      </c>
      <c r="Q23" s="538"/>
      <c r="R23" s="538"/>
      <c r="S23" s="538"/>
    </row>
    <row r="24" spans="1:19" ht="12" customHeight="1">
      <c r="A24" s="555" t="s">
        <v>378</v>
      </c>
      <c r="B24" s="556"/>
      <c r="C24" s="557">
        <v>853</v>
      </c>
      <c r="D24" s="558">
        <v>71</v>
      </c>
      <c r="E24" s="558">
        <v>531</v>
      </c>
      <c r="F24" s="557">
        <v>246</v>
      </c>
      <c r="G24" s="559">
        <f t="shared" si="4"/>
        <v>8.32356389214537</v>
      </c>
      <c r="H24" s="560">
        <f t="shared" si="0"/>
        <v>62.25087924970691</v>
      </c>
      <c r="I24" s="561">
        <f t="shared" si="1"/>
        <v>28.839390386869873</v>
      </c>
      <c r="J24" s="559">
        <f t="shared" si="5"/>
        <v>13.370998116760829</v>
      </c>
      <c r="K24" s="560">
        <f t="shared" si="2"/>
        <v>59.69868173258004</v>
      </c>
      <c r="L24" s="560">
        <f t="shared" si="3"/>
        <v>46.32768361581921</v>
      </c>
      <c r="M24" s="561">
        <f t="shared" si="6"/>
        <v>346.4788732394366</v>
      </c>
      <c r="N24" s="558">
        <v>5</v>
      </c>
      <c r="Q24" s="538"/>
      <c r="R24" s="538"/>
      <c r="S24" s="538"/>
    </row>
    <row r="25" spans="1:19" ht="12" customHeight="1">
      <c r="A25" s="555" t="s">
        <v>379</v>
      </c>
      <c r="B25" s="556"/>
      <c r="C25" s="557">
        <v>1123</v>
      </c>
      <c r="D25" s="558">
        <v>120</v>
      </c>
      <c r="E25" s="558">
        <v>733</v>
      </c>
      <c r="F25" s="557">
        <v>267</v>
      </c>
      <c r="G25" s="559">
        <f t="shared" si="4"/>
        <v>10.685663401602849</v>
      </c>
      <c r="H25" s="560">
        <f t="shared" si="0"/>
        <v>65.27159394479074</v>
      </c>
      <c r="I25" s="561">
        <f t="shared" si="1"/>
        <v>23.775601068566342</v>
      </c>
      <c r="J25" s="559">
        <f t="shared" si="5"/>
        <v>16.371077762619375</v>
      </c>
      <c r="K25" s="560">
        <f t="shared" si="2"/>
        <v>52.796725784447474</v>
      </c>
      <c r="L25" s="560">
        <f t="shared" si="3"/>
        <v>36.4256480218281</v>
      </c>
      <c r="M25" s="561">
        <f t="shared" si="6"/>
        <v>222.5</v>
      </c>
      <c r="N25" s="558">
        <v>3</v>
      </c>
      <c r="Q25" s="538"/>
      <c r="R25" s="538"/>
      <c r="S25" s="538"/>
    </row>
    <row r="26" spans="1:19" ht="12" customHeight="1">
      <c r="A26" s="555" t="s">
        <v>380</v>
      </c>
      <c r="B26" s="556"/>
      <c r="C26" s="557">
        <v>637</v>
      </c>
      <c r="D26" s="558">
        <v>78</v>
      </c>
      <c r="E26" s="558">
        <v>407</v>
      </c>
      <c r="F26" s="557">
        <v>152</v>
      </c>
      <c r="G26" s="559">
        <f t="shared" si="4"/>
        <v>12.244897959183673</v>
      </c>
      <c r="H26" s="560">
        <f t="shared" si="0"/>
        <v>63.89324960753532</v>
      </c>
      <c r="I26" s="561">
        <f t="shared" si="1"/>
        <v>23.861852433281005</v>
      </c>
      <c r="J26" s="559">
        <f t="shared" si="5"/>
        <v>19.164619164619165</v>
      </c>
      <c r="K26" s="560">
        <f t="shared" si="2"/>
        <v>56.51105651105651</v>
      </c>
      <c r="L26" s="560">
        <f t="shared" si="3"/>
        <v>37.34643734643734</v>
      </c>
      <c r="M26" s="561">
        <f t="shared" si="6"/>
        <v>194.87179487179486</v>
      </c>
      <c r="N26" s="558" t="s">
        <v>312</v>
      </c>
      <c r="Q26" s="538"/>
      <c r="R26" s="538"/>
      <c r="S26" s="538"/>
    </row>
    <row r="27" spans="1:19" ht="12" customHeight="1">
      <c r="A27" s="548" t="s">
        <v>381</v>
      </c>
      <c r="B27" s="549"/>
      <c r="C27" s="550">
        <v>571</v>
      </c>
      <c r="D27" s="551">
        <v>84</v>
      </c>
      <c r="E27" s="551">
        <v>362</v>
      </c>
      <c r="F27" s="550">
        <v>124</v>
      </c>
      <c r="G27" s="552">
        <f t="shared" si="4"/>
        <v>14.711033274956216</v>
      </c>
      <c r="H27" s="553">
        <f t="shared" si="0"/>
        <v>63.397548161120845</v>
      </c>
      <c r="I27" s="554">
        <f t="shared" si="1"/>
        <v>21.71628721541156</v>
      </c>
      <c r="J27" s="552">
        <f t="shared" si="5"/>
        <v>23.204419889502763</v>
      </c>
      <c r="K27" s="553">
        <f t="shared" si="2"/>
        <v>57.4585635359116</v>
      </c>
      <c r="L27" s="553">
        <f t="shared" si="3"/>
        <v>34.25414364640884</v>
      </c>
      <c r="M27" s="554">
        <f t="shared" si="6"/>
        <v>147.61904761904762</v>
      </c>
      <c r="N27" s="551">
        <v>1</v>
      </c>
      <c r="Q27" s="538"/>
      <c r="R27" s="538"/>
      <c r="S27" s="538"/>
    </row>
    <row r="28" spans="1:19" ht="12" customHeight="1">
      <c r="A28" s="555" t="s">
        <v>382</v>
      </c>
      <c r="B28" s="556"/>
      <c r="C28" s="557">
        <v>944</v>
      </c>
      <c r="D28" s="558">
        <v>127</v>
      </c>
      <c r="E28" s="558">
        <v>615</v>
      </c>
      <c r="F28" s="557">
        <v>201</v>
      </c>
      <c r="G28" s="559">
        <f t="shared" si="4"/>
        <v>13.453389830508474</v>
      </c>
      <c r="H28" s="560">
        <f t="shared" si="0"/>
        <v>65.14830508474576</v>
      </c>
      <c r="I28" s="561">
        <f t="shared" si="1"/>
        <v>21.29237288135593</v>
      </c>
      <c r="J28" s="559">
        <f t="shared" si="5"/>
        <v>20.650406504065042</v>
      </c>
      <c r="K28" s="560">
        <f t="shared" si="2"/>
        <v>53.333333333333336</v>
      </c>
      <c r="L28" s="560">
        <f t="shared" si="3"/>
        <v>32.6829268292683</v>
      </c>
      <c r="M28" s="561">
        <f t="shared" si="6"/>
        <v>158.26771653543307</v>
      </c>
      <c r="N28" s="558">
        <v>1</v>
      </c>
      <c r="Q28" s="538"/>
      <c r="R28" s="538"/>
      <c r="S28" s="538"/>
    </row>
    <row r="29" spans="1:19" ht="12" customHeight="1">
      <c r="A29" s="555" t="s">
        <v>383</v>
      </c>
      <c r="B29" s="556"/>
      <c r="C29" s="557">
        <v>2639</v>
      </c>
      <c r="D29" s="558">
        <v>340</v>
      </c>
      <c r="E29" s="558">
        <v>1705</v>
      </c>
      <c r="F29" s="557">
        <v>592</v>
      </c>
      <c r="G29" s="559">
        <f t="shared" si="4"/>
        <v>12.883668056081849</v>
      </c>
      <c r="H29" s="560">
        <f t="shared" si="0"/>
        <v>64.60780598711634</v>
      </c>
      <c r="I29" s="561">
        <f t="shared" si="1"/>
        <v>22.432739674118984</v>
      </c>
      <c r="J29" s="559">
        <f t="shared" si="5"/>
        <v>19.941348973607038</v>
      </c>
      <c r="K29" s="560">
        <f t="shared" si="2"/>
        <v>54.66275659824047</v>
      </c>
      <c r="L29" s="560">
        <f t="shared" si="3"/>
        <v>34.721407624633436</v>
      </c>
      <c r="M29" s="561">
        <f t="shared" si="6"/>
        <v>174.11764705882354</v>
      </c>
      <c r="N29" s="558">
        <v>2</v>
      </c>
      <c r="Q29" s="538"/>
      <c r="R29" s="538"/>
      <c r="S29" s="538"/>
    </row>
    <row r="30" spans="1:19" ht="12" customHeight="1">
      <c r="A30" s="555" t="s">
        <v>384</v>
      </c>
      <c r="B30" s="556"/>
      <c r="C30" s="557">
        <v>527</v>
      </c>
      <c r="D30" s="558">
        <v>71</v>
      </c>
      <c r="E30" s="558">
        <v>315</v>
      </c>
      <c r="F30" s="557">
        <v>139</v>
      </c>
      <c r="G30" s="559">
        <f t="shared" si="4"/>
        <v>13.472485768500949</v>
      </c>
      <c r="H30" s="560">
        <f t="shared" si="0"/>
        <v>59.772296015180274</v>
      </c>
      <c r="I30" s="561">
        <f t="shared" si="1"/>
        <v>26.37571157495256</v>
      </c>
      <c r="J30" s="559">
        <f t="shared" si="5"/>
        <v>22.53968253968254</v>
      </c>
      <c r="K30" s="560">
        <f t="shared" si="2"/>
        <v>66.66666666666666</v>
      </c>
      <c r="L30" s="560">
        <f t="shared" si="3"/>
        <v>44.12698412698413</v>
      </c>
      <c r="M30" s="561">
        <f t="shared" si="6"/>
        <v>195.77464788732394</v>
      </c>
      <c r="N30" s="558">
        <v>2</v>
      </c>
      <c r="Q30" s="538"/>
      <c r="R30" s="538"/>
      <c r="S30" s="538"/>
    </row>
    <row r="31" spans="1:19" ht="12" customHeight="1">
      <c r="A31" s="555" t="s">
        <v>385</v>
      </c>
      <c r="B31" s="556"/>
      <c r="C31" s="557">
        <v>1070</v>
      </c>
      <c r="D31" s="558">
        <v>108</v>
      </c>
      <c r="E31" s="558">
        <v>700</v>
      </c>
      <c r="F31" s="557">
        <v>259</v>
      </c>
      <c r="G31" s="559">
        <f t="shared" si="4"/>
        <v>10.093457943925234</v>
      </c>
      <c r="H31" s="560">
        <f t="shared" si="0"/>
        <v>65.42056074766354</v>
      </c>
      <c r="I31" s="561">
        <f t="shared" si="1"/>
        <v>24.205607476635514</v>
      </c>
      <c r="J31" s="559">
        <f t="shared" si="5"/>
        <v>15.428571428571427</v>
      </c>
      <c r="K31" s="560">
        <f t="shared" si="2"/>
        <v>52.42857142857142</v>
      </c>
      <c r="L31" s="560">
        <f t="shared" si="3"/>
        <v>37</v>
      </c>
      <c r="M31" s="561">
        <f t="shared" si="6"/>
        <v>239.81481481481484</v>
      </c>
      <c r="N31" s="558">
        <v>3</v>
      </c>
      <c r="Q31" s="538"/>
      <c r="R31" s="538"/>
      <c r="S31" s="538"/>
    </row>
    <row r="32" spans="1:19" ht="12" customHeight="1">
      <c r="A32" s="555" t="s">
        <v>386</v>
      </c>
      <c r="B32" s="556"/>
      <c r="C32" s="557">
        <v>590</v>
      </c>
      <c r="D32" s="558">
        <v>47</v>
      </c>
      <c r="E32" s="558">
        <v>393</v>
      </c>
      <c r="F32" s="557">
        <v>150</v>
      </c>
      <c r="G32" s="559">
        <f t="shared" si="4"/>
        <v>7.966101694915253</v>
      </c>
      <c r="H32" s="560">
        <f t="shared" si="0"/>
        <v>66.61016949152543</v>
      </c>
      <c r="I32" s="561">
        <f t="shared" si="1"/>
        <v>25.423728813559322</v>
      </c>
      <c r="J32" s="559">
        <f t="shared" si="5"/>
        <v>11.959287531806616</v>
      </c>
      <c r="K32" s="560">
        <f t="shared" si="2"/>
        <v>50.12722646310432</v>
      </c>
      <c r="L32" s="560">
        <f t="shared" si="3"/>
        <v>38.16793893129771</v>
      </c>
      <c r="M32" s="561">
        <f t="shared" si="6"/>
        <v>319.1489361702128</v>
      </c>
      <c r="N32" s="558" t="s">
        <v>312</v>
      </c>
      <c r="Q32" s="538"/>
      <c r="R32" s="538"/>
      <c r="S32" s="538"/>
    </row>
    <row r="33" spans="1:19" ht="12" customHeight="1">
      <c r="A33" s="562" t="s">
        <v>387</v>
      </c>
      <c r="B33" s="563"/>
      <c r="C33" s="564">
        <v>653</v>
      </c>
      <c r="D33" s="565">
        <v>103</v>
      </c>
      <c r="E33" s="565">
        <v>429</v>
      </c>
      <c r="F33" s="564">
        <v>121</v>
      </c>
      <c r="G33" s="566">
        <f t="shared" si="4"/>
        <v>15.773353751914243</v>
      </c>
      <c r="H33" s="567">
        <f t="shared" si="0"/>
        <v>65.69678407350689</v>
      </c>
      <c r="I33" s="568">
        <f t="shared" si="1"/>
        <v>18.529862174578867</v>
      </c>
      <c r="J33" s="566">
        <f t="shared" si="5"/>
        <v>24.00932400932401</v>
      </c>
      <c r="K33" s="567">
        <f t="shared" si="2"/>
        <v>52.21445221445221</v>
      </c>
      <c r="L33" s="567">
        <f t="shared" si="3"/>
        <v>28.205128205128204</v>
      </c>
      <c r="M33" s="568">
        <f t="shared" si="6"/>
        <v>117.4757281553398</v>
      </c>
      <c r="N33" s="565" t="s">
        <v>312</v>
      </c>
      <c r="Q33" s="538"/>
      <c r="R33" s="538"/>
      <c r="S33" s="538"/>
    </row>
    <row r="34" spans="1:19" ht="12" customHeight="1">
      <c r="A34" s="555" t="s">
        <v>388</v>
      </c>
      <c r="B34" s="556"/>
      <c r="C34" s="557">
        <v>1949</v>
      </c>
      <c r="D34" s="558">
        <v>237</v>
      </c>
      <c r="E34" s="558">
        <v>1185</v>
      </c>
      <c r="F34" s="557">
        <v>524</v>
      </c>
      <c r="G34" s="559">
        <f t="shared" si="4"/>
        <v>12.16008209338122</v>
      </c>
      <c r="H34" s="560">
        <f t="shared" si="0"/>
        <v>60.80041046690611</v>
      </c>
      <c r="I34" s="561">
        <f t="shared" si="1"/>
        <v>26.885582349923038</v>
      </c>
      <c r="J34" s="559">
        <f t="shared" si="5"/>
        <v>20</v>
      </c>
      <c r="K34" s="560">
        <f t="shared" si="2"/>
        <v>64.21940928270043</v>
      </c>
      <c r="L34" s="560">
        <f t="shared" si="3"/>
        <v>44.219409282700425</v>
      </c>
      <c r="M34" s="561">
        <f t="shared" si="6"/>
        <v>221.0970464135021</v>
      </c>
      <c r="N34" s="558">
        <v>3</v>
      </c>
      <c r="Q34" s="538"/>
      <c r="R34" s="538"/>
      <c r="S34" s="538"/>
    </row>
    <row r="35" spans="1:19" ht="12" customHeight="1">
      <c r="A35" s="555" t="s">
        <v>389</v>
      </c>
      <c r="B35" s="556"/>
      <c r="C35" s="557">
        <v>1623</v>
      </c>
      <c r="D35" s="558">
        <v>232</v>
      </c>
      <c r="E35" s="558">
        <v>1079</v>
      </c>
      <c r="F35" s="557">
        <v>312</v>
      </c>
      <c r="G35" s="559">
        <f t="shared" si="4"/>
        <v>14.294516327788045</v>
      </c>
      <c r="H35" s="560">
        <f t="shared" si="0"/>
        <v>66.48182378311769</v>
      </c>
      <c r="I35" s="561">
        <f t="shared" si="1"/>
        <v>19.223659889094268</v>
      </c>
      <c r="J35" s="559">
        <f t="shared" si="5"/>
        <v>21.50139017608897</v>
      </c>
      <c r="K35" s="560">
        <f t="shared" si="2"/>
        <v>50.417052826691375</v>
      </c>
      <c r="L35" s="560">
        <f t="shared" si="3"/>
        <v>28.915662650602407</v>
      </c>
      <c r="M35" s="561">
        <f t="shared" si="6"/>
        <v>134.48275862068965</v>
      </c>
      <c r="N35" s="558" t="s">
        <v>312</v>
      </c>
      <c r="Q35" s="538"/>
      <c r="R35" s="538"/>
      <c r="S35" s="538"/>
    </row>
    <row r="36" spans="1:19" ht="12" customHeight="1">
      <c r="A36" s="555" t="s">
        <v>390</v>
      </c>
      <c r="B36" s="556"/>
      <c r="C36" s="557">
        <v>1184</v>
      </c>
      <c r="D36" s="558">
        <v>118</v>
      </c>
      <c r="E36" s="558">
        <v>814</v>
      </c>
      <c r="F36" s="557">
        <v>251</v>
      </c>
      <c r="G36" s="559">
        <f t="shared" si="4"/>
        <v>9.966216216216216</v>
      </c>
      <c r="H36" s="560">
        <f t="shared" si="0"/>
        <v>68.75</v>
      </c>
      <c r="I36" s="561">
        <f t="shared" si="1"/>
        <v>21.199324324324326</v>
      </c>
      <c r="J36" s="559">
        <f t="shared" si="5"/>
        <v>14.496314496314497</v>
      </c>
      <c r="K36" s="560">
        <f t="shared" si="2"/>
        <v>45.33169533169533</v>
      </c>
      <c r="L36" s="560">
        <f t="shared" si="3"/>
        <v>30.83538083538084</v>
      </c>
      <c r="M36" s="561">
        <f t="shared" si="6"/>
        <v>212.71186440677968</v>
      </c>
      <c r="N36" s="558">
        <v>1</v>
      </c>
      <c r="Q36" s="538"/>
      <c r="R36" s="538"/>
      <c r="S36" s="538"/>
    </row>
    <row r="37" spans="1:19" ht="12" customHeight="1">
      <c r="A37" s="548" t="s">
        <v>391</v>
      </c>
      <c r="B37" s="549"/>
      <c r="C37" s="550">
        <v>853</v>
      </c>
      <c r="D37" s="551">
        <v>85</v>
      </c>
      <c r="E37" s="551">
        <v>574</v>
      </c>
      <c r="F37" s="550">
        <v>190</v>
      </c>
      <c r="G37" s="552">
        <f t="shared" si="4"/>
        <v>9.964830011723329</v>
      </c>
      <c r="H37" s="553">
        <f t="shared" si="0"/>
        <v>67.29191090269636</v>
      </c>
      <c r="I37" s="554">
        <f t="shared" si="1"/>
        <v>22.27432590855803</v>
      </c>
      <c r="J37" s="552">
        <f t="shared" si="5"/>
        <v>14.80836236933798</v>
      </c>
      <c r="K37" s="553">
        <f t="shared" si="2"/>
        <v>47.90940766550523</v>
      </c>
      <c r="L37" s="553">
        <f t="shared" si="3"/>
        <v>33.10104529616725</v>
      </c>
      <c r="M37" s="554">
        <f t="shared" si="6"/>
        <v>223.52941176470588</v>
      </c>
      <c r="N37" s="551">
        <v>4</v>
      </c>
      <c r="Q37" s="538"/>
      <c r="R37" s="538"/>
      <c r="S37" s="538"/>
    </row>
    <row r="38" spans="1:19" ht="12" customHeight="1">
      <c r="A38" s="555" t="s">
        <v>392</v>
      </c>
      <c r="B38" s="556"/>
      <c r="C38" s="557">
        <v>652</v>
      </c>
      <c r="D38" s="558">
        <v>73</v>
      </c>
      <c r="E38" s="558">
        <v>452</v>
      </c>
      <c r="F38" s="557">
        <v>124</v>
      </c>
      <c r="G38" s="559">
        <f t="shared" si="4"/>
        <v>11.196319018404909</v>
      </c>
      <c r="H38" s="560">
        <f t="shared" si="0"/>
        <v>69.32515337423312</v>
      </c>
      <c r="I38" s="561">
        <f t="shared" si="1"/>
        <v>19.018404907975462</v>
      </c>
      <c r="J38" s="559">
        <f t="shared" si="5"/>
        <v>16.150442477876105</v>
      </c>
      <c r="K38" s="560">
        <f t="shared" si="2"/>
        <v>43.584070796460175</v>
      </c>
      <c r="L38" s="560">
        <f t="shared" si="3"/>
        <v>27.43362831858407</v>
      </c>
      <c r="M38" s="561">
        <f t="shared" si="6"/>
        <v>169.86301369863014</v>
      </c>
      <c r="N38" s="558">
        <v>3</v>
      </c>
      <c r="Q38" s="538"/>
      <c r="R38" s="538"/>
      <c r="S38" s="538"/>
    </row>
    <row r="39" spans="1:19" ht="12" customHeight="1">
      <c r="A39" s="555" t="s">
        <v>393</v>
      </c>
      <c r="B39" s="556"/>
      <c r="C39" s="557">
        <v>595</v>
      </c>
      <c r="D39" s="558">
        <v>101</v>
      </c>
      <c r="E39" s="558">
        <v>372</v>
      </c>
      <c r="F39" s="557">
        <v>122</v>
      </c>
      <c r="G39" s="559">
        <f t="shared" si="4"/>
        <v>16.974789915966387</v>
      </c>
      <c r="H39" s="560">
        <f aca="true" t="shared" si="7" ref="H39:H65">E39/C39*100</f>
        <v>62.52100840336134</v>
      </c>
      <c r="I39" s="561">
        <f aca="true" t="shared" si="8" ref="I39:I65">F39/C39*100</f>
        <v>20.504201680672267</v>
      </c>
      <c r="J39" s="559">
        <f t="shared" si="5"/>
        <v>27.1505376344086</v>
      </c>
      <c r="K39" s="560">
        <f aca="true" t="shared" si="9" ref="K39:K65">SUM(D39,F39)/E39*100</f>
        <v>59.946236559139784</v>
      </c>
      <c r="L39" s="560">
        <f aca="true" t="shared" si="10" ref="L39:L65">F39/E39*100</f>
        <v>32.795698924731184</v>
      </c>
      <c r="M39" s="561">
        <f t="shared" si="6"/>
        <v>120.79207920792079</v>
      </c>
      <c r="N39" s="558" t="s">
        <v>312</v>
      </c>
      <c r="Q39" s="538"/>
      <c r="R39" s="538"/>
      <c r="S39" s="538"/>
    </row>
    <row r="40" spans="1:19" ht="12" customHeight="1">
      <c r="A40" s="555" t="s">
        <v>394</v>
      </c>
      <c r="B40" s="556"/>
      <c r="C40" s="557">
        <v>1289</v>
      </c>
      <c r="D40" s="558">
        <v>184</v>
      </c>
      <c r="E40" s="558">
        <v>817</v>
      </c>
      <c r="F40" s="557">
        <v>286</v>
      </c>
      <c r="G40" s="559">
        <f t="shared" si="4"/>
        <v>14.274631497284718</v>
      </c>
      <c r="H40" s="560">
        <f t="shared" si="7"/>
        <v>63.382467028704426</v>
      </c>
      <c r="I40" s="561">
        <f t="shared" si="8"/>
        <v>22.187742435996896</v>
      </c>
      <c r="J40" s="559">
        <f t="shared" si="5"/>
        <v>22.52141982864137</v>
      </c>
      <c r="K40" s="560">
        <f t="shared" si="9"/>
        <v>57.52753977968176</v>
      </c>
      <c r="L40" s="560">
        <f t="shared" si="10"/>
        <v>35.00611995104039</v>
      </c>
      <c r="M40" s="561">
        <f t="shared" si="6"/>
        <v>155.43478260869566</v>
      </c>
      <c r="N40" s="558">
        <v>2</v>
      </c>
      <c r="Q40" s="538"/>
      <c r="R40" s="538"/>
      <c r="S40" s="538"/>
    </row>
    <row r="41" spans="1:19" ht="12" customHeight="1">
      <c r="A41" s="555" t="s">
        <v>395</v>
      </c>
      <c r="B41" s="556"/>
      <c r="C41" s="557">
        <v>1192</v>
      </c>
      <c r="D41" s="558">
        <v>189</v>
      </c>
      <c r="E41" s="558">
        <v>802</v>
      </c>
      <c r="F41" s="557">
        <v>201</v>
      </c>
      <c r="G41" s="559">
        <f t="shared" si="4"/>
        <v>15.855704697986578</v>
      </c>
      <c r="H41" s="560">
        <f t="shared" si="7"/>
        <v>67.28187919463086</v>
      </c>
      <c r="I41" s="561">
        <f t="shared" si="8"/>
        <v>16.86241610738255</v>
      </c>
      <c r="J41" s="559">
        <f t="shared" si="5"/>
        <v>23.566084788029926</v>
      </c>
      <c r="K41" s="560">
        <f t="shared" si="9"/>
        <v>48.6284289276808</v>
      </c>
      <c r="L41" s="560">
        <f t="shared" si="10"/>
        <v>25.06234413965087</v>
      </c>
      <c r="M41" s="561">
        <f t="shared" si="6"/>
        <v>106.34920634920636</v>
      </c>
      <c r="N41" s="558" t="s">
        <v>312</v>
      </c>
      <c r="Q41" s="538"/>
      <c r="R41" s="538"/>
      <c r="S41" s="538"/>
    </row>
    <row r="42" spans="1:19" ht="12" customHeight="1">
      <c r="A42" s="555" t="s">
        <v>396</v>
      </c>
      <c r="B42" s="556"/>
      <c r="C42" s="557">
        <v>456</v>
      </c>
      <c r="D42" s="558">
        <v>37</v>
      </c>
      <c r="E42" s="558">
        <v>301</v>
      </c>
      <c r="F42" s="557">
        <v>117</v>
      </c>
      <c r="G42" s="559">
        <f t="shared" si="4"/>
        <v>8.114035087719298</v>
      </c>
      <c r="H42" s="560">
        <f t="shared" si="7"/>
        <v>66.00877192982456</v>
      </c>
      <c r="I42" s="561">
        <f t="shared" si="8"/>
        <v>25.657894736842106</v>
      </c>
      <c r="J42" s="559">
        <f t="shared" si="5"/>
        <v>12.29235880398671</v>
      </c>
      <c r="K42" s="560">
        <f t="shared" si="9"/>
        <v>51.162790697674424</v>
      </c>
      <c r="L42" s="560">
        <f t="shared" si="10"/>
        <v>38.87043189368771</v>
      </c>
      <c r="M42" s="561">
        <f t="shared" si="6"/>
        <v>316.21621621621625</v>
      </c>
      <c r="N42" s="558">
        <v>1</v>
      </c>
      <c r="Q42" s="538"/>
      <c r="R42" s="538"/>
      <c r="S42" s="538"/>
    </row>
    <row r="43" spans="1:19" ht="12" customHeight="1">
      <c r="A43" s="562" t="s">
        <v>397</v>
      </c>
      <c r="B43" s="563"/>
      <c r="C43" s="564">
        <v>3744</v>
      </c>
      <c r="D43" s="565">
        <v>620</v>
      </c>
      <c r="E43" s="565">
        <v>2510</v>
      </c>
      <c r="F43" s="564">
        <v>612</v>
      </c>
      <c r="G43" s="566">
        <f t="shared" si="4"/>
        <v>16.55982905982906</v>
      </c>
      <c r="H43" s="567">
        <f t="shared" si="7"/>
        <v>67.04059829059828</v>
      </c>
      <c r="I43" s="568">
        <f t="shared" si="8"/>
        <v>16.346153846153847</v>
      </c>
      <c r="J43" s="566">
        <f t="shared" si="5"/>
        <v>24.701195219123505</v>
      </c>
      <c r="K43" s="567">
        <f t="shared" si="9"/>
        <v>49.08366533864542</v>
      </c>
      <c r="L43" s="567">
        <f t="shared" si="10"/>
        <v>24.382470119521912</v>
      </c>
      <c r="M43" s="568">
        <f t="shared" si="6"/>
        <v>98.70967741935483</v>
      </c>
      <c r="N43" s="565">
        <v>2</v>
      </c>
      <c r="Q43" s="538"/>
      <c r="R43" s="538"/>
      <c r="S43" s="538"/>
    </row>
    <row r="44" spans="1:19" ht="12" customHeight="1">
      <c r="A44" s="555" t="s">
        <v>398</v>
      </c>
      <c r="B44" s="556"/>
      <c r="C44" s="557">
        <v>582</v>
      </c>
      <c r="D44" s="558">
        <v>64</v>
      </c>
      <c r="E44" s="558">
        <v>333</v>
      </c>
      <c r="F44" s="557">
        <v>185</v>
      </c>
      <c r="G44" s="559">
        <f t="shared" si="4"/>
        <v>10.996563573883162</v>
      </c>
      <c r="H44" s="560">
        <f t="shared" si="7"/>
        <v>57.21649484536082</v>
      </c>
      <c r="I44" s="561">
        <f t="shared" si="8"/>
        <v>31.78694158075601</v>
      </c>
      <c r="J44" s="559">
        <f t="shared" si="5"/>
        <v>19.21921921921922</v>
      </c>
      <c r="K44" s="560">
        <f t="shared" si="9"/>
        <v>74.77477477477478</v>
      </c>
      <c r="L44" s="560">
        <f t="shared" si="10"/>
        <v>55.55555555555556</v>
      </c>
      <c r="M44" s="561">
        <f t="shared" si="6"/>
        <v>289.0625</v>
      </c>
      <c r="N44" s="558" t="s">
        <v>312</v>
      </c>
      <c r="Q44" s="538"/>
      <c r="R44" s="538"/>
      <c r="S44" s="538"/>
    </row>
    <row r="45" spans="1:19" ht="12" customHeight="1">
      <c r="A45" s="555" t="s">
        <v>399</v>
      </c>
      <c r="B45" s="556"/>
      <c r="C45" s="557">
        <v>570</v>
      </c>
      <c r="D45" s="558">
        <v>71</v>
      </c>
      <c r="E45" s="558">
        <v>374</v>
      </c>
      <c r="F45" s="557">
        <v>124</v>
      </c>
      <c r="G45" s="559">
        <f aca="true" t="shared" si="11" ref="G45:G65">D45/C45*100</f>
        <v>12.456140350877194</v>
      </c>
      <c r="H45" s="560">
        <f t="shared" si="7"/>
        <v>65.6140350877193</v>
      </c>
      <c r="I45" s="561">
        <f t="shared" si="8"/>
        <v>21.75438596491228</v>
      </c>
      <c r="J45" s="559">
        <f aca="true" t="shared" si="12" ref="J45:J65">D45/E45*100</f>
        <v>18.983957219251337</v>
      </c>
      <c r="K45" s="560">
        <f t="shared" si="9"/>
        <v>52.139037433155075</v>
      </c>
      <c r="L45" s="560">
        <f t="shared" si="10"/>
        <v>33.155080213903744</v>
      </c>
      <c r="M45" s="561">
        <f aca="true" t="shared" si="13" ref="M45:M65">F45/D45*100</f>
        <v>174.64788732394365</v>
      </c>
      <c r="N45" s="558">
        <v>1</v>
      </c>
      <c r="Q45" s="538"/>
      <c r="R45" s="538"/>
      <c r="S45" s="538"/>
    </row>
    <row r="46" spans="1:19" ht="12" customHeight="1">
      <c r="A46" s="555" t="s">
        <v>400</v>
      </c>
      <c r="B46" s="556"/>
      <c r="C46" s="557">
        <v>851</v>
      </c>
      <c r="D46" s="558">
        <v>128</v>
      </c>
      <c r="E46" s="558">
        <v>538</v>
      </c>
      <c r="F46" s="557">
        <v>184</v>
      </c>
      <c r="G46" s="559">
        <f t="shared" si="11"/>
        <v>15.041128084606346</v>
      </c>
      <c r="H46" s="560">
        <f t="shared" si="7"/>
        <v>63.21974148061105</v>
      </c>
      <c r="I46" s="561">
        <f t="shared" si="8"/>
        <v>21.62162162162162</v>
      </c>
      <c r="J46" s="559">
        <f t="shared" si="12"/>
        <v>23.79182156133829</v>
      </c>
      <c r="K46" s="560">
        <f t="shared" si="9"/>
        <v>57.99256505576208</v>
      </c>
      <c r="L46" s="560">
        <f t="shared" si="10"/>
        <v>34.20074349442379</v>
      </c>
      <c r="M46" s="561">
        <f t="shared" si="13"/>
        <v>143.75</v>
      </c>
      <c r="N46" s="558">
        <v>1</v>
      </c>
      <c r="Q46" s="538"/>
      <c r="R46" s="538"/>
      <c r="S46" s="538"/>
    </row>
    <row r="47" spans="1:19" ht="12" customHeight="1">
      <c r="A47" s="548" t="s">
        <v>401</v>
      </c>
      <c r="B47" s="549"/>
      <c r="C47" s="550">
        <v>914</v>
      </c>
      <c r="D47" s="551">
        <v>89</v>
      </c>
      <c r="E47" s="551">
        <v>604</v>
      </c>
      <c r="F47" s="550">
        <v>218</v>
      </c>
      <c r="G47" s="552">
        <f t="shared" si="11"/>
        <v>9.737417943107221</v>
      </c>
      <c r="H47" s="553">
        <f t="shared" si="7"/>
        <v>66.08315098468272</v>
      </c>
      <c r="I47" s="554">
        <f t="shared" si="8"/>
        <v>23.851203501094094</v>
      </c>
      <c r="J47" s="552">
        <f t="shared" si="12"/>
        <v>14.735099337748345</v>
      </c>
      <c r="K47" s="553">
        <f t="shared" si="9"/>
        <v>50.82781456953642</v>
      </c>
      <c r="L47" s="553">
        <f t="shared" si="10"/>
        <v>36.092715231788084</v>
      </c>
      <c r="M47" s="554">
        <f t="shared" si="13"/>
        <v>244.94382022471913</v>
      </c>
      <c r="N47" s="551">
        <v>3</v>
      </c>
      <c r="Q47" s="538"/>
      <c r="R47" s="538"/>
      <c r="S47" s="538"/>
    </row>
    <row r="48" spans="1:19" ht="12" customHeight="1">
      <c r="A48" s="555" t="s">
        <v>402</v>
      </c>
      <c r="B48" s="556"/>
      <c r="C48" s="557">
        <v>992</v>
      </c>
      <c r="D48" s="558">
        <v>130</v>
      </c>
      <c r="E48" s="558">
        <v>628</v>
      </c>
      <c r="F48" s="557">
        <v>234</v>
      </c>
      <c r="G48" s="559">
        <f t="shared" si="11"/>
        <v>13.104838709677418</v>
      </c>
      <c r="H48" s="560">
        <f t="shared" si="7"/>
        <v>63.306451612903224</v>
      </c>
      <c r="I48" s="561">
        <f t="shared" si="8"/>
        <v>23.588709677419356</v>
      </c>
      <c r="J48" s="559">
        <f t="shared" si="12"/>
        <v>20.70063694267516</v>
      </c>
      <c r="K48" s="560">
        <f t="shared" si="9"/>
        <v>57.961783439490446</v>
      </c>
      <c r="L48" s="560">
        <f t="shared" si="10"/>
        <v>37.261146496815286</v>
      </c>
      <c r="M48" s="561">
        <f t="shared" si="13"/>
        <v>180</v>
      </c>
      <c r="N48" s="558" t="s">
        <v>312</v>
      </c>
      <c r="Q48" s="538"/>
      <c r="R48" s="538"/>
      <c r="S48" s="538"/>
    </row>
    <row r="49" spans="1:19" ht="12" customHeight="1">
      <c r="A49" s="555" t="s">
        <v>403</v>
      </c>
      <c r="B49" s="556"/>
      <c r="C49" s="557">
        <v>689</v>
      </c>
      <c r="D49" s="558">
        <v>111</v>
      </c>
      <c r="E49" s="558">
        <v>441</v>
      </c>
      <c r="F49" s="557">
        <v>135</v>
      </c>
      <c r="G49" s="559">
        <f t="shared" si="11"/>
        <v>16.110304789550074</v>
      </c>
      <c r="H49" s="560">
        <f t="shared" si="7"/>
        <v>64.00580551523947</v>
      </c>
      <c r="I49" s="561">
        <f t="shared" si="8"/>
        <v>19.593613933236576</v>
      </c>
      <c r="J49" s="559">
        <f t="shared" si="12"/>
        <v>25.170068027210885</v>
      </c>
      <c r="K49" s="560">
        <f t="shared" si="9"/>
        <v>55.78231292517006</v>
      </c>
      <c r="L49" s="560">
        <f t="shared" si="10"/>
        <v>30.612244897959183</v>
      </c>
      <c r="M49" s="561">
        <f t="shared" si="13"/>
        <v>121.62162162162163</v>
      </c>
      <c r="N49" s="558">
        <v>2</v>
      </c>
      <c r="Q49" s="538"/>
      <c r="R49" s="538"/>
      <c r="S49" s="538"/>
    </row>
    <row r="50" spans="1:19" ht="12" customHeight="1">
      <c r="A50" s="555" t="s">
        <v>404</v>
      </c>
      <c r="B50" s="556"/>
      <c r="C50" s="557">
        <v>3730</v>
      </c>
      <c r="D50" s="558">
        <v>576</v>
      </c>
      <c r="E50" s="558">
        <v>2326</v>
      </c>
      <c r="F50" s="557">
        <v>824</v>
      </c>
      <c r="G50" s="559">
        <f t="shared" si="11"/>
        <v>15.44235924932976</v>
      </c>
      <c r="H50" s="560">
        <f t="shared" si="7"/>
        <v>62.35924932975871</v>
      </c>
      <c r="I50" s="561">
        <f t="shared" si="8"/>
        <v>22.091152815013405</v>
      </c>
      <c r="J50" s="559">
        <f t="shared" si="12"/>
        <v>24.763542562338777</v>
      </c>
      <c r="K50" s="560">
        <f t="shared" si="9"/>
        <v>60.189165950128974</v>
      </c>
      <c r="L50" s="560">
        <f t="shared" si="10"/>
        <v>35.4256233877902</v>
      </c>
      <c r="M50" s="561">
        <f t="shared" si="13"/>
        <v>143.05555555555557</v>
      </c>
      <c r="N50" s="558">
        <v>4</v>
      </c>
      <c r="Q50" s="538"/>
      <c r="R50" s="538"/>
      <c r="S50" s="538"/>
    </row>
    <row r="51" spans="1:19" ht="12" customHeight="1">
      <c r="A51" s="555" t="s">
        <v>405</v>
      </c>
      <c r="B51" s="556"/>
      <c r="C51" s="557">
        <v>2658</v>
      </c>
      <c r="D51" s="558">
        <v>417</v>
      </c>
      <c r="E51" s="558">
        <v>1609</v>
      </c>
      <c r="F51" s="557">
        <v>631</v>
      </c>
      <c r="G51" s="559">
        <f t="shared" si="11"/>
        <v>15.688487584650112</v>
      </c>
      <c r="H51" s="560">
        <f t="shared" si="7"/>
        <v>60.534236267870575</v>
      </c>
      <c r="I51" s="561">
        <f t="shared" si="8"/>
        <v>23.739653875094056</v>
      </c>
      <c r="J51" s="559">
        <f t="shared" si="12"/>
        <v>25.91671845866998</v>
      </c>
      <c r="K51" s="560">
        <f t="shared" si="9"/>
        <v>65.1336233685519</v>
      </c>
      <c r="L51" s="560">
        <f t="shared" si="10"/>
        <v>39.21690490988192</v>
      </c>
      <c r="M51" s="561">
        <f t="shared" si="13"/>
        <v>151.3189448441247</v>
      </c>
      <c r="N51" s="558">
        <v>1</v>
      </c>
      <c r="Q51" s="538"/>
      <c r="R51" s="538"/>
      <c r="S51" s="538"/>
    </row>
    <row r="52" spans="1:19" ht="12" customHeight="1">
      <c r="A52" s="555" t="s">
        <v>406</v>
      </c>
      <c r="B52" s="556"/>
      <c r="C52" s="557">
        <v>2243</v>
      </c>
      <c r="D52" s="558">
        <v>369</v>
      </c>
      <c r="E52" s="558">
        <v>1375</v>
      </c>
      <c r="F52" s="557">
        <v>497</v>
      </c>
      <c r="G52" s="559">
        <f t="shared" si="11"/>
        <v>16.45118145341061</v>
      </c>
      <c r="H52" s="560">
        <f t="shared" si="7"/>
        <v>61.301827909050374</v>
      </c>
      <c r="I52" s="561">
        <f t="shared" si="8"/>
        <v>22.157824342398573</v>
      </c>
      <c r="J52" s="559">
        <f t="shared" si="12"/>
        <v>26.836363636363636</v>
      </c>
      <c r="K52" s="560">
        <f t="shared" si="9"/>
        <v>62.981818181818184</v>
      </c>
      <c r="L52" s="560">
        <f t="shared" si="10"/>
        <v>36.14545454545455</v>
      </c>
      <c r="M52" s="561">
        <f t="shared" si="13"/>
        <v>134.68834688346885</v>
      </c>
      <c r="N52" s="558">
        <v>2</v>
      </c>
      <c r="Q52" s="538"/>
      <c r="R52" s="538"/>
      <c r="S52" s="538"/>
    </row>
    <row r="53" spans="1:19" ht="12" customHeight="1">
      <c r="A53" s="562" t="s">
        <v>407</v>
      </c>
      <c r="B53" s="563"/>
      <c r="C53" s="564">
        <v>2836</v>
      </c>
      <c r="D53" s="565">
        <v>461</v>
      </c>
      <c r="E53" s="565">
        <v>1869</v>
      </c>
      <c r="F53" s="564">
        <v>493</v>
      </c>
      <c r="G53" s="566">
        <f t="shared" si="11"/>
        <v>16.255289139633287</v>
      </c>
      <c r="H53" s="567">
        <f t="shared" si="7"/>
        <v>65.90267983074753</v>
      </c>
      <c r="I53" s="568">
        <f t="shared" si="8"/>
        <v>17.3836389280677</v>
      </c>
      <c r="J53" s="566">
        <f t="shared" si="12"/>
        <v>24.665596575708935</v>
      </c>
      <c r="K53" s="567">
        <f t="shared" si="9"/>
        <v>51.04333868378812</v>
      </c>
      <c r="L53" s="567">
        <f t="shared" si="10"/>
        <v>26.37774210807919</v>
      </c>
      <c r="M53" s="568">
        <f t="shared" si="13"/>
        <v>106.941431670282</v>
      </c>
      <c r="N53" s="565">
        <v>13</v>
      </c>
      <c r="Q53" s="538"/>
      <c r="R53" s="538"/>
      <c r="S53" s="538"/>
    </row>
    <row r="54" spans="1:19" ht="12" customHeight="1">
      <c r="A54" s="555" t="s">
        <v>408</v>
      </c>
      <c r="B54" s="556"/>
      <c r="C54" s="557">
        <v>1944</v>
      </c>
      <c r="D54" s="558">
        <v>308</v>
      </c>
      <c r="E54" s="558">
        <v>1263</v>
      </c>
      <c r="F54" s="557">
        <v>373</v>
      </c>
      <c r="G54" s="559">
        <f t="shared" si="11"/>
        <v>15.843621399176955</v>
      </c>
      <c r="H54" s="560">
        <f t="shared" si="7"/>
        <v>64.96913580246914</v>
      </c>
      <c r="I54" s="561">
        <f t="shared" si="8"/>
        <v>19.18724279835391</v>
      </c>
      <c r="J54" s="559">
        <f t="shared" si="12"/>
        <v>24.386381631037214</v>
      </c>
      <c r="K54" s="560">
        <f t="shared" si="9"/>
        <v>53.919239904988125</v>
      </c>
      <c r="L54" s="560">
        <f t="shared" si="10"/>
        <v>29.532858273950914</v>
      </c>
      <c r="M54" s="561">
        <f t="shared" si="13"/>
        <v>121.10389610389612</v>
      </c>
      <c r="N54" s="558" t="s">
        <v>312</v>
      </c>
      <c r="Q54" s="538"/>
      <c r="R54" s="538"/>
      <c r="S54" s="538"/>
    </row>
    <row r="55" spans="1:19" ht="12" customHeight="1">
      <c r="A55" s="555" t="s">
        <v>409</v>
      </c>
      <c r="B55" s="556"/>
      <c r="C55" s="557">
        <v>1935</v>
      </c>
      <c r="D55" s="558">
        <v>282</v>
      </c>
      <c r="E55" s="558">
        <v>1280</v>
      </c>
      <c r="F55" s="557">
        <v>372</v>
      </c>
      <c r="G55" s="559">
        <f t="shared" si="11"/>
        <v>14.573643410852712</v>
      </c>
      <c r="H55" s="560">
        <f t="shared" si="7"/>
        <v>66.1498708010336</v>
      </c>
      <c r="I55" s="561">
        <f t="shared" si="8"/>
        <v>19.224806201550386</v>
      </c>
      <c r="J55" s="559">
        <f t="shared" si="12"/>
        <v>22.03125</v>
      </c>
      <c r="K55" s="560">
        <f t="shared" si="9"/>
        <v>51.09375000000001</v>
      </c>
      <c r="L55" s="560">
        <f t="shared" si="10"/>
        <v>29.062500000000004</v>
      </c>
      <c r="M55" s="561">
        <f t="shared" si="13"/>
        <v>131.91489361702128</v>
      </c>
      <c r="N55" s="558">
        <v>1</v>
      </c>
      <c r="Q55" s="538"/>
      <c r="R55" s="538"/>
      <c r="S55" s="538"/>
    </row>
    <row r="56" spans="1:19" ht="12" customHeight="1">
      <c r="A56" s="555" t="s">
        <v>410</v>
      </c>
      <c r="B56" s="556"/>
      <c r="C56" s="557">
        <v>1029</v>
      </c>
      <c r="D56" s="558">
        <v>92</v>
      </c>
      <c r="E56" s="558">
        <v>657</v>
      </c>
      <c r="F56" s="557">
        <v>262</v>
      </c>
      <c r="G56" s="559">
        <f t="shared" si="11"/>
        <v>8.940719144800777</v>
      </c>
      <c r="H56" s="560">
        <f t="shared" si="7"/>
        <v>63.84839650145773</v>
      </c>
      <c r="I56" s="561">
        <f t="shared" si="8"/>
        <v>25.461613216715257</v>
      </c>
      <c r="J56" s="559">
        <f t="shared" si="12"/>
        <v>14.00304414003044</v>
      </c>
      <c r="K56" s="560">
        <f t="shared" si="9"/>
        <v>53.88127853881278</v>
      </c>
      <c r="L56" s="560">
        <f t="shared" si="10"/>
        <v>39.87823439878234</v>
      </c>
      <c r="M56" s="561">
        <f t="shared" si="13"/>
        <v>284.7826086956522</v>
      </c>
      <c r="N56" s="558">
        <v>18</v>
      </c>
      <c r="Q56" s="538"/>
      <c r="R56" s="538"/>
      <c r="S56" s="538"/>
    </row>
    <row r="57" spans="1:19" ht="12" customHeight="1">
      <c r="A57" s="548" t="s">
        <v>411</v>
      </c>
      <c r="B57" s="549"/>
      <c r="C57" s="550">
        <v>1467</v>
      </c>
      <c r="D57" s="551">
        <v>183</v>
      </c>
      <c r="E57" s="551">
        <v>1068</v>
      </c>
      <c r="F57" s="550">
        <v>216</v>
      </c>
      <c r="G57" s="552">
        <f t="shared" si="11"/>
        <v>12.474437627811861</v>
      </c>
      <c r="H57" s="553">
        <f t="shared" si="7"/>
        <v>72.80163599182005</v>
      </c>
      <c r="I57" s="554">
        <f t="shared" si="8"/>
        <v>14.723926380368098</v>
      </c>
      <c r="J57" s="552">
        <f t="shared" si="12"/>
        <v>17.134831460674157</v>
      </c>
      <c r="K57" s="553">
        <f t="shared" si="9"/>
        <v>37.359550561797754</v>
      </c>
      <c r="L57" s="553">
        <f t="shared" si="10"/>
        <v>20.224719101123593</v>
      </c>
      <c r="M57" s="554">
        <f t="shared" si="13"/>
        <v>118.0327868852459</v>
      </c>
      <c r="N57" s="551" t="s">
        <v>312</v>
      </c>
      <c r="Q57" s="538"/>
      <c r="R57" s="538"/>
      <c r="S57" s="538"/>
    </row>
    <row r="58" spans="1:19" ht="12" customHeight="1">
      <c r="A58" s="555" t="s">
        <v>412</v>
      </c>
      <c r="B58" s="556"/>
      <c r="C58" s="557">
        <v>1437</v>
      </c>
      <c r="D58" s="558">
        <v>135</v>
      </c>
      <c r="E58" s="558">
        <v>785</v>
      </c>
      <c r="F58" s="557">
        <v>514</v>
      </c>
      <c r="G58" s="559">
        <f t="shared" si="11"/>
        <v>9.394572025052192</v>
      </c>
      <c r="H58" s="560">
        <f t="shared" si="7"/>
        <v>54.627696590118305</v>
      </c>
      <c r="I58" s="561">
        <f t="shared" si="8"/>
        <v>35.76896311760612</v>
      </c>
      <c r="J58" s="559">
        <f t="shared" si="12"/>
        <v>17.197452229299362</v>
      </c>
      <c r="K58" s="560">
        <f t="shared" si="9"/>
        <v>82.67515923566879</v>
      </c>
      <c r="L58" s="560">
        <f t="shared" si="10"/>
        <v>65.47770700636943</v>
      </c>
      <c r="M58" s="561">
        <f t="shared" si="13"/>
        <v>380.74074074074076</v>
      </c>
      <c r="N58" s="558">
        <v>3</v>
      </c>
      <c r="Q58" s="538"/>
      <c r="R58" s="538"/>
      <c r="S58" s="538"/>
    </row>
    <row r="59" spans="1:19" ht="12" customHeight="1">
      <c r="A59" s="555" t="s">
        <v>413</v>
      </c>
      <c r="B59" s="556"/>
      <c r="C59" s="557">
        <v>4258</v>
      </c>
      <c r="D59" s="558">
        <v>494</v>
      </c>
      <c r="E59" s="558">
        <v>2830</v>
      </c>
      <c r="F59" s="557">
        <v>921</v>
      </c>
      <c r="G59" s="559">
        <f t="shared" si="11"/>
        <v>11.601690934711131</v>
      </c>
      <c r="H59" s="560">
        <f t="shared" si="7"/>
        <v>66.4631282292156</v>
      </c>
      <c r="I59" s="561">
        <f t="shared" si="8"/>
        <v>21.629873179896666</v>
      </c>
      <c r="J59" s="559">
        <f t="shared" si="12"/>
        <v>17.45583038869258</v>
      </c>
      <c r="K59" s="560">
        <f t="shared" si="9"/>
        <v>50</v>
      </c>
      <c r="L59" s="560">
        <f t="shared" si="10"/>
        <v>32.544169611307424</v>
      </c>
      <c r="M59" s="561">
        <f t="shared" si="13"/>
        <v>186.43724696356276</v>
      </c>
      <c r="N59" s="558">
        <v>13</v>
      </c>
      <c r="Q59" s="538"/>
      <c r="R59" s="538"/>
      <c r="S59" s="538"/>
    </row>
    <row r="60" spans="1:19" ht="12" customHeight="1">
      <c r="A60" s="555" t="s">
        <v>414</v>
      </c>
      <c r="B60" s="556"/>
      <c r="C60" s="557">
        <v>3278</v>
      </c>
      <c r="D60" s="558">
        <v>368</v>
      </c>
      <c r="E60" s="558">
        <v>2160</v>
      </c>
      <c r="F60" s="557">
        <v>723</v>
      </c>
      <c r="G60" s="559">
        <f t="shared" si="11"/>
        <v>11.226357535082366</v>
      </c>
      <c r="H60" s="560">
        <f t="shared" si="7"/>
        <v>65.89383770591824</v>
      </c>
      <c r="I60" s="561">
        <f t="shared" si="8"/>
        <v>22.05613178767541</v>
      </c>
      <c r="J60" s="559">
        <f t="shared" si="12"/>
        <v>17.037037037037038</v>
      </c>
      <c r="K60" s="560">
        <f t="shared" si="9"/>
        <v>50.50925925925925</v>
      </c>
      <c r="L60" s="560">
        <f t="shared" si="10"/>
        <v>33.47222222222222</v>
      </c>
      <c r="M60" s="561">
        <f t="shared" si="13"/>
        <v>196.4673913043478</v>
      </c>
      <c r="N60" s="558">
        <v>27</v>
      </c>
      <c r="Q60" s="538"/>
      <c r="R60" s="538"/>
      <c r="S60" s="538"/>
    </row>
    <row r="61" spans="1:19" ht="12" customHeight="1">
      <c r="A61" s="555" t="s">
        <v>415</v>
      </c>
      <c r="B61" s="556"/>
      <c r="C61" s="557">
        <v>1676</v>
      </c>
      <c r="D61" s="558">
        <v>113</v>
      </c>
      <c r="E61" s="558">
        <v>1006</v>
      </c>
      <c r="F61" s="557">
        <v>557</v>
      </c>
      <c r="G61" s="559">
        <f t="shared" si="11"/>
        <v>6.742243436754176</v>
      </c>
      <c r="H61" s="560">
        <f t="shared" si="7"/>
        <v>60.023866348448685</v>
      </c>
      <c r="I61" s="561">
        <f t="shared" si="8"/>
        <v>33.233890214797135</v>
      </c>
      <c r="J61" s="559">
        <f t="shared" si="12"/>
        <v>11.232604373757455</v>
      </c>
      <c r="K61" s="560">
        <f t="shared" si="9"/>
        <v>66.6003976143141</v>
      </c>
      <c r="L61" s="560">
        <f t="shared" si="10"/>
        <v>55.367793240556665</v>
      </c>
      <c r="M61" s="561">
        <f t="shared" si="13"/>
        <v>492.92035398230087</v>
      </c>
      <c r="N61" s="558" t="s">
        <v>312</v>
      </c>
      <c r="Q61" s="538"/>
      <c r="R61" s="538"/>
      <c r="S61" s="538"/>
    </row>
    <row r="62" spans="1:19" ht="12" customHeight="1">
      <c r="A62" s="555" t="s">
        <v>416</v>
      </c>
      <c r="B62" s="556"/>
      <c r="C62" s="557">
        <v>1230</v>
      </c>
      <c r="D62" s="558">
        <v>102</v>
      </c>
      <c r="E62" s="558">
        <v>620</v>
      </c>
      <c r="F62" s="557">
        <v>505</v>
      </c>
      <c r="G62" s="559">
        <f t="shared" si="11"/>
        <v>8.292682926829269</v>
      </c>
      <c r="H62" s="560">
        <f t="shared" si="7"/>
        <v>50.40650406504065</v>
      </c>
      <c r="I62" s="561">
        <f t="shared" si="8"/>
        <v>41.05691056910569</v>
      </c>
      <c r="J62" s="559">
        <f t="shared" si="12"/>
        <v>16.451612903225808</v>
      </c>
      <c r="K62" s="560">
        <f t="shared" si="9"/>
        <v>97.90322580645162</v>
      </c>
      <c r="L62" s="560">
        <f t="shared" si="10"/>
        <v>81.45161290322581</v>
      </c>
      <c r="M62" s="561">
        <f t="shared" si="13"/>
        <v>495.0980392156863</v>
      </c>
      <c r="N62" s="558">
        <v>3</v>
      </c>
      <c r="Q62" s="538"/>
      <c r="R62" s="538"/>
      <c r="S62" s="538"/>
    </row>
    <row r="63" spans="1:19" ht="12" customHeight="1">
      <c r="A63" s="562" t="s">
        <v>417</v>
      </c>
      <c r="B63" s="563"/>
      <c r="C63" s="564">
        <v>2605</v>
      </c>
      <c r="D63" s="565">
        <v>397</v>
      </c>
      <c r="E63" s="565">
        <v>1277</v>
      </c>
      <c r="F63" s="564">
        <v>930</v>
      </c>
      <c r="G63" s="566">
        <f t="shared" si="11"/>
        <v>15.23992322456814</v>
      </c>
      <c r="H63" s="567">
        <f t="shared" si="7"/>
        <v>49.021113243761995</v>
      </c>
      <c r="I63" s="568">
        <f t="shared" si="8"/>
        <v>35.70057581573896</v>
      </c>
      <c r="J63" s="566">
        <f t="shared" si="12"/>
        <v>31.088488645262334</v>
      </c>
      <c r="K63" s="567">
        <f t="shared" si="9"/>
        <v>103.91542678151919</v>
      </c>
      <c r="L63" s="567">
        <f t="shared" si="10"/>
        <v>72.82693813625684</v>
      </c>
      <c r="M63" s="568">
        <f t="shared" si="13"/>
        <v>234.25692695214107</v>
      </c>
      <c r="N63" s="565">
        <v>1</v>
      </c>
      <c r="Q63" s="538"/>
      <c r="R63" s="538"/>
      <c r="S63" s="538"/>
    </row>
    <row r="64" spans="1:19" ht="12" customHeight="1">
      <c r="A64" s="555" t="s">
        <v>474</v>
      </c>
      <c r="B64" s="556"/>
      <c r="C64" s="557">
        <v>560</v>
      </c>
      <c r="D64" s="557">
        <v>135</v>
      </c>
      <c r="E64" s="557">
        <v>320</v>
      </c>
      <c r="F64" s="557">
        <v>105</v>
      </c>
      <c r="G64" s="559">
        <f t="shared" si="11"/>
        <v>24.107142857142858</v>
      </c>
      <c r="H64" s="560">
        <f t="shared" si="7"/>
        <v>57.14285714285714</v>
      </c>
      <c r="I64" s="561">
        <f t="shared" si="8"/>
        <v>18.75</v>
      </c>
      <c r="J64" s="559">
        <f t="shared" si="12"/>
        <v>42.1875</v>
      </c>
      <c r="K64" s="560">
        <f t="shared" si="9"/>
        <v>75</v>
      </c>
      <c r="L64" s="560">
        <f t="shared" si="10"/>
        <v>32.8125</v>
      </c>
      <c r="M64" s="561">
        <f t="shared" si="13"/>
        <v>77.77777777777779</v>
      </c>
      <c r="N64" s="557" t="s">
        <v>312</v>
      </c>
      <c r="Q64" s="538"/>
      <c r="R64" s="538"/>
      <c r="S64" s="538"/>
    </row>
    <row r="65" spans="1:19" ht="12" customHeight="1">
      <c r="A65" s="555" t="s">
        <v>475</v>
      </c>
      <c r="B65" s="556"/>
      <c r="C65" s="557">
        <v>1066</v>
      </c>
      <c r="D65" s="557">
        <v>324</v>
      </c>
      <c r="E65" s="557">
        <v>676</v>
      </c>
      <c r="F65" s="557">
        <v>66</v>
      </c>
      <c r="G65" s="559">
        <f t="shared" si="11"/>
        <v>30.393996247654787</v>
      </c>
      <c r="H65" s="560">
        <f t="shared" si="7"/>
        <v>63.41463414634146</v>
      </c>
      <c r="I65" s="561">
        <f t="shared" si="8"/>
        <v>6.191369606003752</v>
      </c>
      <c r="J65" s="559">
        <f t="shared" si="12"/>
        <v>47.928994082840234</v>
      </c>
      <c r="K65" s="560">
        <f t="shared" si="9"/>
        <v>57.692307692307686</v>
      </c>
      <c r="L65" s="560">
        <f t="shared" si="10"/>
        <v>9.763313609467456</v>
      </c>
      <c r="M65" s="561">
        <f t="shared" si="13"/>
        <v>20.37037037037037</v>
      </c>
      <c r="N65" s="557" t="s">
        <v>312</v>
      </c>
      <c r="Q65" s="538"/>
      <c r="R65" s="538"/>
      <c r="S65" s="538"/>
    </row>
    <row r="66" spans="1:19" ht="12" customHeight="1">
      <c r="A66" s="569" t="s">
        <v>476</v>
      </c>
      <c r="B66" s="570"/>
      <c r="C66" s="571">
        <v>62</v>
      </c>
      <c r="D66" s="571">
        <v>17</v>
      </c>
      <c r="E66" s="571">
        <v>40</v>
      </c>
      <c r="F66" s="571">
        <v>5</v>
      </c>
      <c r="G66" s="683">
        <f>D66/C66*100</f>
        <v>27.419354838709676</v>
      </c>
      <c r="H66" s="648">
        <f>E66/C66*100</f>
        <v>64.51612903225806</v>
      </c>
      <c r="I66" s="650">
        <f>F66/C66*100</f>
        <v>8.064516129032258</v>
      </c>
      <c r="J66" s="683">
        <f>D66/E66*100</f>
        <v>42.5</v>
      </c>
      <c r="K66" s="648">
        <f>SUM(D66,F66)/E66*100</f>
        <v>55.00000000000001</v>
      </c>
      <c r="L66" s="648">
        <f>F66/E66*100</f>
        <v>12.5</v>
      </c>
      <c r="M66" s="650">
        <f>F66/D66*100</f>
        <v>29.411764705882355</v>
      </c>
      <c r="N66" s="571" t="s">
        <v>312</v>
      </c>
      <c r="Q66" s="538"/>
      <c r="R66" s="538"/>
      <c r="S66" s="538"/>
    </row>
  </sheetData>
  <mergeCells count="5">
    <mergeCell ref="A4:B5"/>
    <mergeCell ref="N4:N5"/>
    <mergeCell ref="C4:F4"/>
    <mergeCell ref="G4:I4"/>
    <mergeCell ref="J4:M4"/>
  </mergeCells>
  <hyperlinks>
    <hyperlink ref="A1" location="目次!A24" display="目次へ"/>
  </hyperlinks>
  <printOptions/>
  <pageMargins left="0.5905511811023623" right="0.5905511811023623" top="0.7874015748031497" bottom="0.3937007874015748" header="0.5118110236220472" footer="0.31496062992125984"/>
  <pageSetup firstPageNumber="33" useFirstPageNumber="1" horizontalDpi="600" verticalDpi="600" orientation="portrait" paperSize="9" r:id="rId1"/>
  <headerFooter alignWithMargins="0">
    <oddFooter>&amp;C&amp;"ＭＳ 明朝,標準"&amp;10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6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375" style="447" customWidth="1"/>
    <col min="2" max="2" width="0.875" style="447" customWidth="1"/>
    <col min="3" max="5" width="14.625" style="447" customWidth="1"/>
    <col min="6" max="6" width="14.625" style="450" customWidth="1"/>
    <col min="7" max="7" width="14.625" style="447" customWidth="1"/>
    <col min="8" max="16384" width="9.00390625" style="447" customWidth="1"/>
  </cols>
  <sheetData>
    <row r="1" ht="15" customHeight="1">
      <c r="A1" s="843" t="s">
        <v>700</v>
      </c>
    </row>
    <row r="2" spans="1:2" ht="13.5">
      <c r="A2" s="3" t="s">
        <v>684</v>
      </c>
      <c r="B2" s="448"/>
    </row>
    <row r="3" ht="6" customHeight="1"/>
    <row r="4" spans="1:7" ht="22.5" customHeight="1">
      <c r="A4" s="1003" t="s">
        <v>477</v>
      </c>
      <c r="B4" s="1004"/>
      <c r="C4" s="572" t="s">
        <v>419</v>
      </c>
      <c r="D4" s="590" t="s">
        <v>478</v>
      </c>
      <c r="E4" s="588" t="s">
        <v>479</v>
      </c>
      <c r="F4" s="589" t="s">
        <v>480</v>
      </c>
      <c r="G4" s="765" t="s">
        <v>481</v>
      </c>
    </row>
    <row r="5" spans="1:7" ht="7.5" customHeight="1">
      <c r="A5" s="445"/>
      <c r="B5" s="446"/>
      <c r="C5" s="452" t="s">
        <v>1</v>
      </c>
      <c r="D5" s="453" t="s">
        <v>482</v>
      </c>
      <c r="E5" s="573" t="s">
        <v>482</v>
      </c>
      <c r="F5" s="453" t="s">
        <v>1</v>
      </c>
      <c r="G5" s="544" t="s">
        <v>483</v>
      </c>
    </row>
    <row r="6" spans="1:7" ht="12" customHeight="1">
      <c r="A6" s="766" t="s">
        <v>361</v>
      </c>
      <c r="B6" s="456"/>
      <c r="C6" s="574">
        <f>SUM(C7:C65)</f>
        <v>93238</v>
      </c>
      <c r="D6" s="575">
        <f>SUM(D7:D65)</f>
        <v>18566188</v>
      </c>
      <c r="E6" s="576">
        <f>D6/C6</f>
        <v>199.12683669748387</v>
      </c>
      <c r="F6" s="576">
        <f>ROUND(C6/D6*1000000,1)</f>
        <v>5021.9</v>
      </c>
      <c r="G6" s="767">
        <f aca="true" t="shared" si="0" ref="G6:G65">1.07459*SQRT(E6)</f>
        <v>15.16378758177528</v>
      </c>
    </row>
    <row r="7" spans="1:7" ht="12" customHeight="1">
      <c r="A7" s="768" t="s">
        <v>362</v>
      </c>
      <c r="B7" s="462"/>
      <c r="C7" s="577">
        <v>450</v>
      </c>
      <c r="D7" s="578">
        <v>5301025</v>
      </c>
      <c r="E7" s="579">
        <f aca="true" t="shared" si="1" ref="E7:E65">D7/C7</f>
        <v>11780.055555555555</v>
      </c>
      <c r="F7" s="579">
        <f aca="true" t="shared" si="2" ref="F7:F65">ROUND(C7/D7*1000000,1)</f>
        <v>84.9</v>
      </c>
      <c r="G7" s="769">
        <f t="shared" si="0"/>
        <v>116.63166192181265</v>
      </c>
    </row>
    <row r="8" spans="1:7" ht="12" customHeight="1">
      <c r="A8" s="766" t="s">
        <v>363</v>
      </c>
      <c r="B8" s="456"/>
      <c r="C8" s="574">
        <v>531</v>
      </c>
      <c r="D8" s="575">
        <v>635997</v>
      </c>
      <c r="E8" s="580">
        <f t="shared" si="1"/>
        <v>1197.734463276836</v>
      </c>
      <c r="F8" s="580">
        <f t="shared" si="2"/>
        <v>834.9</v>
      </c>
      <c r="G8" s="767">
        <f t="shared" si="0"/>
        <v>37.18973363085676</v>
      </c>
    </row>
    <row r="9" spans="1:7" ht="12" customHeight="1">
      <c r="A9" s="766" t="s">
        <v>364</v>
      </c>
      <c r="B9" s="456"/>
      <c r="C9" s="574">
        <v>744</v>
      </c>
      <c r="D9" s="575">
        <v>1286380</v>
      </c>
      <c r="E9" s="580">
        <f t="shared" si="1"/>
        <v>1729.005376344086</v>
      </c>
      <c r="F9" s="580">
        <f t="shared" si="2"/>
        <v>578.4</v>
      </c>
      <c r="G9" s="767">
        <f t="shared" si="0"/>
        <v>44.682860365515886</v>
      </c>
    </row>
    <row r="10" spans="1:7" ht="12" customHeight="1">
      <c r="A10" s="766" t="s">
        <v>365</v>
      </c>
      <c r="B10" s="456"/>
      <c r="C10" s="574">
        <v>623</v>
      </c>
      <c r="D10" s="575">
        <v>376568</v>
      </c>
      <c r="E10" s="580">
        <f t="shared" si="1"/>
        <v>604.4430176565008</v>
      </c>
      <c r="F10" s="580">
        <f t="shared" si="2"/>
        <v>1654.4</v>
      </c>
      <c r="G10" s="767">
        <f t="shared" si="0"/>
        <v>26.41924956099436</v>
      </c>
    </row>
    <row r="11" spans="1:7" ht="12" customHeight="1">
      <c r="A11" s="770" t="s">
        <v>366</v>
      </c>
      <c r="B11" s="467"/>
      <c r="C11" s="581">
        <v>200</v>
      </c>
      <c r="D11" s="582">
        <v>1631210</v>
      </c>
      <c r="E11" s="583">
        <f t="shared" si="1"/>
        <v>8156.05</v>
      </c>
      <c r="F11" s="583">
        <f t="shared" si="2"/>
        <v>122.6</v>
      </c>
      <c r="G11" s="771">
        <f t="shared" si="0"/>
        <v>97.0471385163262</v>
      </c>
    </row>
    <row r="12" spans="1:7" ht="12" customHeight="1">
      <c r="A12" s="766" t="s">
        <v>367</v>
      </c>
      <c r="B12" s="456"/>
      <c r="C12" s="574">
        <v>6827</v>
      </c>
      <c r="D12" s="575">
        <v>505155</v>
      </c>
      <c r="E12" s="580">
        <f t="shared" si="1"/>
        <v>73.99370147941995</v>
      </c>
      <c r="F12" s="580">
        <f t="shared" si="2"/>
        <v>13514.7</v>
      </c>
      <c r="G12" s="767">
        <f t="shared" si="0"/>
        <v>9.243579299310511</v>
      </c>
    </row>
    <row r="13" spans="1:7" ht="12" customHeight="1">
      <c r="A13" s="766" t="s">
        <v>368</v>
      </c>
      <c r="B13" s="456"/>
      <c r="C13" s="574">
        <v>1828</v>
      </c>
      <c r="D13" s="575">
        <v>401658</v>
      </c>
      <c r="E13" s="580">
        <f t="shared" si="1"/>
        <v>219.7253829321663</v>
      </c>
      <c r="F13" s="580">
        <f t="shared" si="2"/>
        <v>4551.1</v>
      </c>
      <c r="G13" s="767">
        <f t="shared" si="0"/>
        <v>15.928794513765528</v>
      </c>
    </row>
    <row r="14" spans="1:7" ht="12" customHeight="1">
      <c r="A14" s="766" t="s">
        <v>369</v>
      </c>
      <c r="B14" s="456"/>
      <c r="C14" s="574">
        <v>1300</v>
      </c>
      <c r="D14" s="575">
        <v>245779</v>
      </c>
      <c r="E14" s="580">
        <f t="shared" si="1"/>
        <v>189.06076923076924</v>
      </c>
      <c r="F14" s="580">
        <f t="shared" si="2"/>
        <v>5289.3</v>
      </c>
      <c r="G14" s="767">
        <f t="shared" si="0"/>
        <v>14.775544868306755</v>
      </c>
    </row>
    <row r="15" spans="1:7" ht="12" customHeight="1">
      <c r="A15" s="766" t="s">
        <v>370</v>
      </c>
      <c r="B15" s="456"/>
      <c r="C15" s="574">
        <v>3086</v>
      </c>
      <c r="D15" s="575">
        <v>558575</v>
      </c>
      <c r="E15" s="580">
        <f t="shared" si="1"/>
        <v>181.00291639662993</v>
      </c>
      <c r="F15" s="580">
        <f t="shared" si="2"/>
        <v>5524.8</v>
      </c>
      <c r="G15" s="767">
        <f t="shared" si="0"/>
        <v>14.457246335891286</v>
      </c>
    </row>
    <row r="16" spans="1:7" ht="12" customHeight="1">
      <c r="A16" s="766" t="s">
        <v>371</v>
      </c>
      <c r="B16" s="456"/>
      <c r="C16" s="574">
        <v>2258</v>
      </c>
      <c r="D16" s="575">
        <v>237481</v>
      </c>
      <c r="E16" s="580">
        <f t="shared" si="1"/>
        <v>105.17316209034544</v>
      </c>
      <c r="F16" s="580">
        <f t="shared" si="2"/>
        <v>9508.1</v>
      </c>
      <c r="G16" s="767">
        <f t="shared" si="0"/>
        <v>11.020346772124793</v>
      </c>
    </row>
    <row r="17" spans="1:7" ht="12" customHeight="1">
      <c r="A17" s="768" t="s">
        <v>372</v>
      </c>
      <c r="B17" s="462"/>
      <c r="C17" s="577">
        <v>1853</v>
      </c>
      <c r="D17" s="578">
        <v>245268</v>
      </c>
      <c r="E17" s="579">
        <f t="shared" si="1"/>
        <v>132.36265515380464</v>
      </c>
      <c r="F17" s="579">
        <f t="shared" si="2"/>
        <v>7555</v>
      </c>
      <c r="G17" s="769">
        <f t="shared" si="0"/>
        <v>12.36304727531848</v>
      </c>
    </row>
    <row r="18" spans="1:7" ht="12" customHeight="1">
      <c r="A18" s="766" t="s">
        <v>373</v>
      </c>
      <c r="B18" s="456"/>
      <c r="C18" s="574">
        <v>1308</v>
      </c>
      <c r="D18" s="575">
        <v>102753</v>
      </c>
      <c r="E18" s="580">
        <f t="shared" si="1"/>
        <v>78.55733944954129</v>
      </c>
      <c r="F18" s="580">
        <f t="shared" si="2"/>
        <v>12729.6</v>
      </c>
      <c r="G18" s="767">
        <f t="shared" si="0"/>
        <v>9.524368236903701</v>
      </c>
    </row>
    <row r="19" spans="1:7" ht="12" customHeight="1">
      <c r="A19" s="766" t="s">
        <v>374</v>
      </c>
      <c r="B19" s="456"/>
      <c r="C19" s="574">
        <v>1907</v>
      </c>
      <c r="D19" s="575">
        <v>503984</v>
      </c>
      <c r="E19" s="580">
        <f t="shared" si="1"/>
        <v>264.2810697430519</v>
      </c>
      <c r="F19" s="580">
        <f t="shared" si="2"/>
        <v>3783.9</v>
      </c>
      <c r="G19" s="767">
        <f t="shared" si="0"/>
        <v>17.469312862401992</v>
      </c>
    </row>
    <row r="20" spans="1:7" ht="12" customHeight="1">
      <c r="A20" s="766" t="s">
        <v>375</v>
      </c>
      <c r="B20" s="456"/>
      <c r="C20" s="574">
        <v>4780</v>
      </c>
      <c r="D20" s="575">
        <v>277619</v>
      </c>
      <c r="E20" s="580">
        <f t="shared" si="1"/>
        <v>58.07928870292887</v>
      </c>
      <c r="F20" s="580">
        <f t="shared" si="2"/>
        <v>17217.8</v>
      </c>
      <c r="G20" s="767">
        <f t="shared" si="0"/>
        <v>8.189425552348526</v>
      </c>
    </row>
    <row r="21" spans="1:7" ht="12" customHeight="1">
      <c r="A21" s="770" t="s">
        <v>376</v>
      </c>
      <c r="B21" s="467"/>
      <c r="C21" s="581">
        <v>1439</v>
      </c>
      <c r="D21" s="582">
        <v>117274</v>
      </c>
      <c r="E21" s="583">
        <f t="shared" si="1"/>
        <v>81.49687282835302</v>
      </c>
      <c r="F21" s="583">
        <f t="shared" si="2"/>
        <v>12270.4</v>
      </c>
      <c r="G21" s="771">
        <f t="shared" si="0"/>
        <v>9.700927680819582</v>
      </c>
    </row>
    <row r="22" spans="1:7" ht="12" customHeight="1">
      <c r="A22" s="766" t="s">
        <v>377</v>
      </c>
      <c r="B22" s="456"/>
      <c r="C22" s="574">
        <v>2348</v>
      </c>
      <c r="D22" s="575">
        <v>226024</v>
      </c>
      <c r="E22" s="580">
        <f t="shared" si="1"/>
        <v>96.26235093696764</v>
      </c>
      <c r="F22" s="580">
        <f t="shared" si="2"/>
        <v>10388.3</v>
      </c>
      <c r="G22" s="767">
        <f t="shared" si="0"/>
        <v>10.543165569262557</v>
      </c>
    </row>
    <row r="23" spans="1:7" ht="12" customHeight="1">
      <c r="A23" s="766" t="s">
        <v>378</v>
      </c>
      <c r="B23" s="456"/>
      <c r="C23" s="574">
        <v>853</v>
      </c>
      <c r="D23" s="575">
        <v>105446</v>
      </c>
      <c r="E23" s="580">
        <f t="shared" si="1"/>
        <v>123.61781946072685</v>
      </c>
      <c r="F23" s="580">
        <f t="shared" si="2"/>
        <v>8089.4</v>
      </c>
      <c r="G23" s="767">
        <f t="shared" si="0"/>
        <v>11.947673174581036</v>
      </c>
    </row>
    <row r="24" spans="1:7" ht="12" customHeight="1">
      <c r="A24" s="766" t="s">
        <v>379</v>
      </c>
      <c r="B24" s="456"/>
      <c r="C24" s="574">
        <v>1123</v>
      </c>
      <c r="D24" s="575">
        <v>114638</v>
      </c>
      <c r="E24" s="580">
        <f t="shared" si="1"/>
        <v>102.08192341941229</v>
      </c>
      <c r="F24" s="580">
        <f t="shared" si="2"/>
        <v>9796.1</v>
      </c>
      <c r="G24" s="767">
        <f t="shared" si="0"/>
        <v>10.857184473703827</v>
      </c>
    </row>
    <row r="25" spans="1:7" ht="12" customHeight="1">
      <c r="A25" s="766" t="s">
        <v>380</v>
      </c>
      <c r="B25" s="456"/>
      <c r="C25" s="574">
        <v>637</v>
      </c>
      <c r="D25" s="575">
        <v>73689</v>
      </c>
      <c r="E25" s="580">
        <f t="shared" si="1"/>
        <v>115.68131868131869</v>
      </c>
      <c r="F25" s="580">
        <f t="shared" si="2"/>
        <v>8644.4</v>
      </c>
      <c r="G25" s="767">
        <f t="shared" si="0"/>
        <v>11.557779642505345</v>
      </c>
    </row>
    <row r="26" spans="1:7" ht="12" customHeight="1">
      <c r="A26" s="766" t="s">
        <v>381</v>
      </c>
      <c r="B26" s="456"/>
      <c r="C26" s="574">
        <v>571</v>
      </c>
      <c r="D26" s="575">
        <v>67428</v>
      </c>
      <c r="E26" s="580">
        <f t="shared" si="1"/>
        <v>118.08756567425569</v>
      </c>
      <c r="F26" s="580">
        <f t="shared" si="2"/>
        <v>8468.3</v>
      </c>
      <c r="G26" s="767">
        <f t="shared" si="0"/>
        <v>11.67736565941521</v>
      </c>
    </row>
    <row r="27" spans="1:7" ht="12" customHeight="1">
      <c r="A27" s="768" t="s">
        <v>382</v>
      </c>
      <c r="B27" s="462"/>
      <c r="C27" s="577">
        <v>944</v>
      </c>
      <c r="D27" s="578">
        <v>87765</v>
      </c>
      <c r="E27" s="579">
        <f t="shared" si="1"/>
        <v>92.97139830508475</v>
      </c>
      <c r="F27" s="579">
        <f t="shared" si="2"/>
        <v>10756</v>
      </c>
      <c r="G27" s="769">
        <f t="shared" si="0"/>
        <v>10.361377008255209</v>
      </c>
    </row>
    <row r="28" spans="1:7" ht="12" customHeight="1">
      <c r="A28" s="766" t="s">
        <v>383</v>
      </c>
      <c r="B28" s="456"/>
      <c r="C28" s="574">
        <v>2639</v>
      </c>
      <c r="D28" s="575">
        <v>155622</v>
      </c>
      <c r="E28" s="580">
        <f t="shared" si="1"/>
        <v>58.97006441834028</v>
      </c>
      <c r="F28" s="580">
        <f t="shared" si="2"/>
        <v>16957.8</v>
      </c>
      <c r="G28" s="767">
        <f t="shared" si="0"/>
        <v>8.25198815404673</v>
      </c>
    </row>
    <row r="29" spans="1:7" ht="12" customHeight="1">
      <c r="A29" s="766" t="s">
        <v>384</v>
      </c>
      <c r="B29" s="456"/>
      <c r="C29" s="574">
        <v>527</v>
      </c>
      <c r="D29" s="575">
        <v>49250</v>
      </c>
      <c r="E29" s="580">
        <f t="shared" si="1"/>
        <v>93.45351043643264</v>
      </c>
      <c r="F29" s="580">
        <f t="shared" si="2"/>
        <v>10700.5</v>
      </c>
      <c r="G29" s="767">
        <f t="shared" si="0"/>
        <v>10.388207229266648</v>
      </c>
    </row>
    <row r="30" spans="1:7" ht="12" customHeight="1">
      <c r="A30" s="766" t="s">
        <v>385</v>
      </c>
      <c r="B30" s="456"/>
      <c r="C30" s="574">
        <v>1070</v>
      </c>
      <c r="D30" s="575">
        <v>83988</v>
      </c>
      <c r="E30" s="580">
        <f t="shared" si="1"/>
        <v>78.49345794392524</v>
      </c>
      <c r="F30" s="580">
        <f t="shared" si="2"/>
        <v>12739.9</v>
      </c>
      <c r="G30" s="767">
        <f t="shared" si="0"/>
        <v>9.520494921379944</v>
      </c>
    </row>
    <row r="31" spans="1:7" ht="12" customHeight="1">
      <c r="A31" s="770" t="s">
        <v>386</v>
      </c>
      <c r="B31" s="467"/>
      <c r="C31" s="581">
        <v>590</v>
      </c>
      <c r="D31" s="582">
        <v>64420</v>
      </c>
      <c r="E31" s="583">
        <f t="shared" si="1"/>
        <v>109.1864406779661</v>
      </c>
      <c r="F31" s="583">
        <f t="shared" si="2"/>
        <v>9158.6</v>
      </c>
      <c r="G31" s="771">
        <f t="shared" si="0"/>
        <v>11.228639766920017</v>
      </c>
    </row>
    <row r="32" spans="1:7" ht="12" customHeight="1">
      <c r="A32" s="766" t="s">
        <v>387</v>
      </c>
      <c r="B32" s="456"/>
      <c r="C32" s="574">
        <v>653</v>
      </c>
      <c r="D32" s="575">
        <v>52825</v>
      </c>
      <c r="E32" s="580">
        <f t="shared" si="1"/>
        <v>80.89586523736601</v>
      </c>
      <c r="F32" s="580">
        <f t="shared" si="2"/>
        <v>12361.6</v>
      </c>
      <c r="G32" s="767">
        <f t="shared" si="0"/>
        <v>9.665091213140169</v>
      </c>
    </row>
    <row r="33" spans="1:7" ht="12" customHeight="1">
      <c r="A33" s="766" t="s">
        <v>388</v>
      </c>
      <c r="B33" s="456"/>
      <c r="C33" s="574">
        <v>1949</v>
      </c>
      <c r="D33" s="575">
        <v>141154</v>
      </c>
      <c r="E33" s="580">
        <f t="shared" si="1"/>
        <v>72.42380708055413</v>
      </c>
      <c r="F33" s="580">
        <f t="shared" si="2"/>
        <v>13807.6</v>
      </c>
      <c r="G33" s="767">
        <f t="shared" si="0"/>
        <v>9.14499495057082</v>
      </c>
    </row>
    <row r="34" spans="1:7" ht="12" customHeight="1">
      <c r="A34" s="766" t="s">
        <v>389</v>
      </c>
      <c r="B34" s="456"/>
      <c r="C34" s="574">
        <v>1623</v>
      </c>
      <c r="D34" s="575">
        <v>101511</v>
      </c>
      <c r="E34" s="580">
        <f t="shared" si="1"/>
        <v>62.5452865064695</v>
      </c>
      <c r="F34" s="580">
        <f t="shared" si="2"/>
        <v>15988.4</v>
      </c>
      <c r="G34" s="767">
        <f t="shared" si="0"/>
        <v>8.498457128376069</v>
      </c>
    </row>
    <row r="35" spans="1:7" ht="12" customHeight="1">
      <c r="A35" s="766" t="s">
        <v>390</v>
      </c>
      <c r="B35" s="456"/>
      <c r="C35" s="574">
        <v>1184</v>
      </c>
      <c r="D35" s="575">
        <v>94489</v>
      </c>
      <c r="E35" s="580">
        <f t="shared" si="1"/>
        <v>79.80489864864865</v>
      </c>
      <c r="F35" s="580">
        <f t="shared" si="2"/>
        <v>12530.6</v>
      </c>
      <c r="G35" s="767">
        <f t="shared" si="0"/>
        <v>9.599697984722711</v>
      </c>
    </row>
    <row r="36" spans="1:7" ht="12" customHeight="1">
      <c r="A36" s="766" t="s">
        <v>391</v>
      </c>
      <c r="B36" s="456"/>
      <c r="C36" s="574">
        <v>853</v>
      </c>
      <c r="D36" s="575">
        <v>77695</v>
      </c>
      <c r="E36" s="580">
        <f t="shared" si="1"/>
        <v>91.08440797186401</v>
      </c>
      <c r="F36" s="580">
        <f t="shared" si="2"/>
        <v>10978.8</v>
      </c>
      <c r="G36" s="767">
        <f t="shared" si="0"/>
        <v>10.255688341995729</v>
      </c>
    </row>
    <row r="37" spans="1:7" ht="12" customHeight="1">
      <c r="A37" s="768" t="s">
        <v>392</v>
      </c>
      <c r="B37" s="462"/>
      <c r="C37" s="577">
        <v>652</v>
      </c>
      <c r="D37" s="578">
        <v>45823</v>
      </c>
      <c r="E37" s="579">
        <f t="shared" si="1"/>
        <v>70.28067484662577</v>
      </c>
      <c r="F37" s="579">
        <f t="shared" si="2"/>
        <v>14228.7</v>
      </c>
      <c r="G37" s="769">
        <f t="shared" si="0"/>
        <v>9.008671615112632</v>
      </c>
    </row>
    <row r="38" spans="1:7" ht="12" customHeight="1">
      <c r="A38" s="766" t="s">
        <v>393</v>
      </c>
      <c r="B38" s="456"/>
      <c r="C38" s="574">
        <v>595</v>
      </c>
      <c r="D38" s="575">
        <v>85494</v>
      </c>
      <c r="E38" s="580">
        <f t="shared" si="1"/>
        <v>143.6873949579832</v>
      </c>
      <c r="F38" s="580">
        <f t="shared" si="2"/>
        <v>6959.6</v>
      </c>
      <c r="G38" s="767">
        <f t="shared" si="0"/>
        <v>12.881075634958243</v>
      </c>
    </row>
    <row r="39" spans="1:7" ht="12" customHeight="1">
      <c r="A39" s="766" t="s">
        <v>394</v>
      </c>
      <c r="B39" s="456"/>
      <c r="C39" s="574">
        <v>1289</v>
      </c>
      <c r="D39" s="575">
        <v>141675</v>
      </c>
      <c r="E39" s="580">
        <f t="shared" si="1"/>
        <v>109.91078355314197</v>
      </c>
      <c r="F39" s="580">
        <f t="shared" si="2"/>
        <v>9098.3</v>
      </c>
      <c r="G39" s="767">
        <f t="shared" si="0"/>
        <v>11.265823599005103</v>
      </c>
    </row>
    <row r="40" spans="1:7" ht="12" customHeight="1">
      <c r="A40" s="766" t="s">
        <v>395</v>
      </c>
      <c r="B40" s="456"/>
      <c r="C40" s="574">
        <v>1192</v>
      </c>
      <c r="D40" s="575">
        <v>80654</v>
      </c>
      <c r="E40" s="580">
        <f t="shared" si="1"/>
        <v>67.66275167785236</v>
      </c>
      <c r="F40" s="580">
        <f t="shared" si="2"/>
        <v>14779.2</v>
      </c>
      <c r="G40" s="767">
        <f t="shared" si="0"/>
        <v>8.839294885126451</v>
      </c>
    </row>
    <row r="41" spans="1:7" ht="12" customHeight="1">
      <c r="A41" s="770" t="s">
        <v>396</v>
      </c>
      <c r="B41" s="467"/>
      <c r="C41" s="581">
        <v>456</v>
      </c>
      <c r="D41" s="582">
        <v>55932</v>
      </c>
      <c r="E41" s="583">
        <f t="shared" si="1"/>
        <v>122.65789473684211</v>
      </c>
      <c r="F41" s="583">
        <f t="shared" si="2"/>
        <v>8152.8</v>
      </c>
      <c r="G41" s="771">
        <f t="shared" si="0"/>
        <v>11.901194364005855</v>
      </c>
    </row>
    <row r="42" spans="1:7" ht="12" customHeight="1">
      <c r="A42" s="766" t="s">
        <v>397</v>
      </c>
      <c r="B42" s="456"/>
      <c r="C42" s="574">
        <v>3744</v>
      </c>
      <c r="D42" s="575">
        <v>187341</v>
      </c>
      <c r="E42" s="580">
        <f t="shared" si="1"/>
        <v>50.037660256410255</v>
      </c>
      <c r="F42" s="580">
        <f t="shared" si="2"/>
        <v>19984.9</v>
      </c>
      <c r="G42" s="767">
        <f t="shared" si="0"/>
        <v>7.601359835426077</v>
      </c>
    </row>
    <row r="43" spans="1:7" ht="12" customHeight="1">
      <c r="A43" s="766" t="s">
        <v>398</v>
      </c>
      <c r="B43" s="456"/>
      <c r="C43" s="574">
        <v>582</v>
      </c>
      <c r="D43" s="575">
        <v>55881</v>
      </c>
      <c r="E43" s="580">
        <f t="shared" si="1"/>
        <v>96.01546391752578</v>
      </c>
      <c r="F43" s="580">
        <f t="shared" si="2"/>
        <v>10415</v>
      </c>
      <c r="G43" s="767">
        <f t="shared" si="0"/>
        <v>10.529636698312382</v>
      </c>
    </row>
    <row r="44" spans="1:7" ht="12" customHeight="1">
      <c r="A44" s="766" t="s">
        <v>399</v>
      </c>
      <c r="B44" s="456"/>
      <c r="C44" s="574">
        <v>570</v>
      </c>
      <c r="D44" s="575">
        <v>62783</v>
      </c>
      <c r="E44" s="580">
        <f t="shared" si="1"/>
        <v>110.14561403508772</v>
      </c>
      <c r="F44" s="580">
        <f t="shared" si="2"/>
        <v>9078.9</v>
      </c>
      <c r="G44" s="767">
        <f t="shared" si="0"/>
        <v>11.277852205806033</v>
      </c>
    </row>
    <row r="45" spans="1:7" ht="12" customHeight="1">
      <c r="A45" s="766" t="s">
        <v>400</v>
      </c>
      <c r="B45" s="456"/>
      <c r="C45" s="574">
        <v>851</v>
      </c>
      <c r="D45" s="575">
        <v>58342</v>
      </c>
      <c r="E45" s="580">
        <f t="shared" si="1"/>
        <v>68.55699177438308</v>
      </c>
      <c r="F45" s="580">
        <f t="shared" si="2"/>
        <v>14586.4</v>
      </c>
      <c r="G45" s="767">
        <f t="shared" si="0"/>
        <v>8.897513818784022</v>
      </c>
    </row>
    <row r="46" spans="1:7" ht="12" customHeight="1">
      <c r="A46" s="766" t="s">
        <v>401</v>
      </c>
      <c r="B46" s="456"/>
      <c r="C46" s="574">
        <v>914</v>
      </c>
      <c r="D46" s="575">
        <v>139400</v>
      </c>
      <c r="E46" s="580">
        <f t="shared" si="1"/>
        <v>152.5164113785558</v>
      </c>
      <c r="F46" s="580">
        <f t="shared" si="2"/>
        <v>6556.7</v>
      </c>
      <c r="G46" s="767">
        <f t="shared" si="0"/>
        <v>13.270921607813154</v>
      </c>
    </row>
    <row r="47" spans="1:7" ht="12" customHeight="1">
      <c r="A47" s="768" t="s">
        <v>402</v>
      </c>
      <c r="B47" s="462"/>
      <c r="C47" s="577">
        <v>992</v>
      </c>
      <c r="D47" s="578">
        <v>112601</v>
      </c>
      <c r="E47" s="579">
        <f t="shared" si="1"/>
        <v>113.50907258064517</v>
      </c>
      <c r="F47" s="579">
        <f t="shared" si="2"/>
        <v>8809.9</v>
      </c>
      <c r="G47" s="769">
        <f t="shared" si="0"/>
        <v>11.448750273912141</v>
      </c>
    </row>
    <row r="48" spans="1:7" ht="12" customHeight="1">
      <c r="A48" s="766" t="s">
        <v>403</v>
      </c>
      <c r="B48" s="456"/>
      <c r="C48" s="574">
        <v>689</v>
      </c>
      <c r="D48" s="575">
        <v>51521</v>
      </c>
      <c r="E48" s="580">
        <f t="shared" si="1"/>
        <v>74.77648766328012</v>
      </c>
      <c r="F48" s="580">
        <f t="shared" si="2"/>
        <v>13373.2</v>
      </c>
      <c r="G48" s="767">
        <f t="shared" si="0"/>
        <v>9.292345002846725</v>
      </c>
    </row>
    <row r="49" spans="1:7" ht="12" customHeight="1">
      <c r="A49" s="766" t="s">
        <v>404</v>
      </c>
      <c r="B49" s="456"/>
      <c r="C49" s="574">
        <v>3730</v>
      </c>
      <c r="D49" s="575">
        <v>150343</v>
      </c>
      <c r="E49" s="580">
        <f t="shared" si="1"/>
        <v>40.30643431635389</v>
      </c>
      <c r="F49" s="580">
        <f t="shared" si="2"/>
        <v>24809.9</v>
      </c>
      <c r="G49" s="767">
        <f t="shared" si="0"/>
        <v>6.8222869926805485</v>
      </c>
    </row>
    <row r="50" spans="1:7" ht="12" customHeight="1">
      <c r="A50" s="766" t="s">
        <v>405</v>
      </c>
      <c r="B50" s="456"/>
      <c r="C50" s="574">
        <v>2658</v>
      </c>
      <c r="D50" s="575">
        <v>170555</v>
      </c>
      <c r="E50" s="580">
        <f t="shared" si="1"/>
        <v>64.16666666666667</v>
      </c>
      <c r="F50" s="580">
        <f t="shared" si="2"/>
        <v>15584.4</v>
      </c>
      <c r="G50" s="767">
        <f t="shared" si="0"/>
        <v>8.60790636777705</v>
      </c>
    </row>
    <row r="51" spans="1:7" ht="12" customHeight="1">
      <c r="A51" s="770" t="s">
        <v>406</v>
      </c>
      <c r="B51" s="467"/>
      <c r="C51" s="581">
        <v>2243</v>
      </c>
      <c r="D51" s="582">
        <v>137742</v>
      </c>
      <c r="E51" s="583">
        <f t="shared" si="1"/>
        <v>61.40971912617031</v>
      </c>
      <c r="F51" s="583">
        <f t="shared" si="2"/>
        <v>16284.1</v>
      </c>
      <c r="G51" s="771">
        <f t="shared" si="0"/>
        <v>8.420955071768558</v>
      </c>
    </row>
    <row r="52" spans="1:7" ht="12" customHeight="1">
      <c r="A52" s="766" t="s">
        <v>407</v>
      </c>
      <c r="B52" s="456"/>
      <c r="C52" s="574">
        <v>2836</v>
      </c>
      <c r="D52" s="575">
        <v>159490</v>
      </c>
      <c r="E52" s="580">
        <f t="shared" si="1"/>
        <v>56.237658674189</v>
      </c>
      <c r="F52" s="580">
        <f t="shared" si="2"/>
        <v>17781.7</v>
      </c>
      <c r="G52" s="767">
        <f t="shared" si="0"/>
        <v>8.058540827146611</v>
      </c>
    </row>
    <row r="53" spans="1:7" ht="12" customHeight="1">
      <c r="A53" s="766" t="s">
        <v>408</v>
      </c>
      <c r="B53" s="456"/>
      <c r="C53" s="574">
        <v>1944</v>
      </c>
      <c r="D53" s="575">
        <v>128376</v>
      </c>
      <c r="E53" s="580">
        <f t="shared" si="1"/>
        <v>66.03703703703704</v>
      </c>
      <c r="F53" s="580">
        <f t="shared" si="2"/>
        <v>15143</v>
      </c>
      <c r="G53" s="767">
        <f t="shared" si="0"/>
        <v>8.73245958356543</v>
      </c>
    </row>
    <row r="54" spans="1:7" ht="12" customHeight="1">
      <c r="A54" s="766" t="s">
        <v>409</v>
      </c>
      <c r="B54" s="456"/>
      <c r="C54" s="574">
        <v>1935</v>
      </c>
      <c r="D54" s="575">
        <v>170940</v>
      </c>
      <c r="E54" s="580">
        <f t="shared" si="1"/>
        <v>88.34108527131782</v>
      </c>
      <c r="F54" s="580">
        <f t="shared" si="2"/>
        <v>11319.8</v>
      </c>
      <c r="G54" s="767">
        <f t="shared" si="0"/>
        <v>10.10006479435337</v>
      </c>
    </row>
    <row r="55" spans="1:7" ht="12" customHeight="1">
      <c r="A55" s="766" t="s">
        <v>410</v>
      </c>
      <c r="B55" s="456"/>
      <c r="C55" s="574">
        <v>1029</v>
      </c>
      <c r="D55" s="575">
        <v>122941</v>
      </c>
      <c r="E55" s="580">
        <f t="shared" si="1"/>
        <v>119.47619047619048</v>
      </c>
      <c r="F55" s="580">
        <f t="shared" si="2"/>
        <v>8369.9</v>
      </c>
      <c r="G55" s="767">
        <f t="shared" si="0"/>
        <v>11.745823702111762</v>
      </c>
    </row>
    <row r="56" spans="1:7" ht="12" customHeight="1">
      <c r="A56" s="766" t="s">
        <v>411</v>
      </c>
      <c r="B56" s="456"/>
      <c r="C56" s="574">
        <v>1467</v>
      </c>
      <c r="D56" s="575">
        <v>165617</v>
      </c>
      <c r="E56" s="580">
        <f t="shared" si="1"/>
        <v>112.89502385821405</v>
      </c>
      <c r="F56" s="580">
        <f t="shared" si="2"/>
        <v>8857.8</v>
      </c>
      <c r="G56" s="767">
        <f t="shared" si="0"/>
        <v>11.417741193435377</v>
      </c>
    </row>
    <row r="57" spans="1:7" ht="12" customHeight="1">
      <c r="A57" s="768" t="s">
        <v>412</v>
      </c>
      <c r="B57" s="462"/>
      <c r="C57" s="577">
        <v>1437</v>
      </c>
      <c r="D57" s="578">
        <v>307675</v>
      </c>
      <c r="E57" s="579">
        <f t="shared" si="1"/>
        <v>214.10925539318023</v>
      </c>
      <c r="F57" s="579">
        <f t="shared" si="2"/>
        <v>4670.5</v>
      </c>
      <c r="G57" s="769">
        <f t="shared" si="0"/>
        <v>15.723908768079285</v>
      </c>
    </row>
    <row r="58" spans="1:7" ht="12" customHeight="1">
      <c r="A58" s="766" t="s">
        <v>413</v>
      </c>
      <c r="B58" s="456"/>
      <c r="C58" s="574">
        <v>4258</v>
      </c>
      <c r="D58" s="575">
        <v>213137</v>
      </c>
      <c r="E58" s="580">
        <f t="shared" si="1"/>
        <v>50.055659934241426</v>
      </c>
      <c r="F58" s="580">
        <f t="shared" si="2"/>
        <v>19977.8</v>
      </c>
      <c r="G58" s="767">
        <f t="shared" si="0"/>
        <v>7.602726903002115</v>
      </c>
    </row>
    <row r="59" spans="1:7" ht="12" customHeight="1">
      <c r="A59" s="766" t="s">
        <v>414</v>
      </c>
      <c r="B59" s="456"/>
      <c r="C59" s="574">
        <v>3278</v>
      </c>
      <c r="D59" s="575">
        <v>187951</v>
      </c>
      <c r="E59" s="580">
        <f t="shared" si="1"/>
        <v>57.337095790115924</v>
      </c>
      <c r="F59" s="580">
        <f t="shared" si="2"/>
        <v>17440.7</v>
      </c>
      <c r="G59" s="767">
        <f t="shared" si="0"/>
        <v>8.136931135930764</v>
      </c>
    </row>
    <row r="60" spans="1:7" ht="12" customHeight="1">
      <c r="A60" s="766" t="s">
        <v>415</v>
      </c>
      <c r="B60" s="456"/>
      <c r="C60" s="574">
        <v>1676</v>
      </c>
      <c r="D60" s="575">
        <v>126827</v>
      </c>
      <c r="E60" s="580">
        <f t="shared" si="1"/>
        <v>75.67243436754177</v>
      </c>
      <c r="F60" s="580">
        <f t="shared" si="2"/>
        <v>13214.9</v>
      </c>
      <c r="G60" s="767">
        <f t="shared" si="0"/>
        <v>9.34784811791632</v>
      </c>
    </row>
    <row r="61" spans="1:7" ht="12" customHeight="1">
      <c r="A61" s="770" t="s">
        <v>416</v>
      </c>
      <c r="B61" s="467"/>
      <c r="C61" s="581">
        <v>1230</v>
      </c>
      <c r="D61" s="582">
        <v>268686</v>
      </c>
      <c r="E61" s="583">
        <f t="shared" si="1"/>
        <v>218.44390243902438</v>
      </c>
      <c r="F61" s="583">
        <f t="shared" si="2"/>
        <v>4577.8</v>
      </c>
      <c r="G61" s="771">
        <f t="shared" si="0"/>
        <v>15.88227670003635</v>
      </c>
    </row>
    <row r="62" spans="1:7" ht="12" customHeight="1">
      <c r="A62" s="766" t="s">
        <v>417</v>
      </c>
      <c r="B62" s="456"/>
      <c r="C62" s="584">
        <v>2605</v>
      </c>
      <c r="D62" s="585">
        <v>432759</v>
      </c>
      <c r="E62" s="580">
        <f t="shared" si="1"/>
        <v>166.12629558541266</v>
      </c>
      <c r="F62" s="580">
        <f t="shared" si="2"/>
        <v>6019.5</v>
      </c>
      <c r="G62" s="767">
        <f t="shared" si="0"/>
        <v>13.850389450559295</v>
      </c>
    </row>
    <row r="63" spans="1:7" ht="12" customHeight="1">
      <c r="A63" s="766" t="s">
        <v>427</v>
      </c>
      <c r="B63" s="456"/>
      <c r="C63" s="584">
        <v>560</v>
      </c>
      <c r="D63" s="585">
        <v>264523</v>
      </c>
      <c r="E63" s="580">
        <f t="shared" si="1"/>
        <v>472.3625</v>
      </c>
      <c r="F63" s="580">
        <f t="shared" si="2"/>
        <v>2117</v>
      </c>
      <c r="G63" s="767">
        <f t="shared" si="0"/>
        <v>23.355033845466508</v>
      </c>
    </row>
    <row r="64" spans="1:7" ht="12" customHeight="1">
      <c r="A64" s="766" t="s">
        <v>428</v>
      </c>
      <c r="B64" s="456"/>
      <c r="C64" s="584">
        <v>1066</v>
      </c>
      <c r="D64" s="585">
        <v>212458</v>
      </c>
      <c r="E64" s="580">
        <f t="shared" si="1"/>
        <v>199.30393996247653</v>
      </c>
      <c r="F64" s="576">
        <f t="shared" si="2"/>
        <v>5017.5</v>
      </c>
      <c r="G64" s="767">
        <f t="shared" si="0"/>
        <v>15.170529413934515</v>
      </c>
    </row>
    <row r="65" spans="1:7" ht="12" customHeight="1">
      <c r="A65" s="772" t="s">
        <v>429</v>
      </c>
      <c r="B65" s="474"/>
      <c r="C65" s="587">
        <v>62</v>
      </c>
      <c r="D65" s="586">
        <v>346051</v>
      </c>
      <c r="E65" s="591">
        <f t="shared" si="1"/>
        <v>5581.467741935484</v>
      </c>
      <c r="F65" s="592">
        <f t="shared" si="2"/>
        <v>179.2</v>
      </c>
      <c r="G65" s="773">
        <f t="shared" si="0"/>
        <v>80.28178207852889</v>
      </c>
    </row>
    <row r="66" spans="6:7" ht="10.5">
      <c r="F66" s="1005" t="s">
        <v>484</v>
      </c>
      <c r="G66" s="1005"/>
    </row>
  </sheetData>
  <mergeCells count="2">
    <mergeCell ref="A4:B4"/>
    <mergeCell ref="F66:G66"/>
  </mergeCells>
  <hyperlinks>
    <hyperlink ref="A1" location="目次!A25" display="目次へ"/>
  </hyperlinks>
  <printOptions/>
  <pageMargins left="0.5905511811023623" right="0.5905511811023623" top="0.7874015748031497" bottom="0.3937007874015748" header="0.5118110236220472" footer="0.31496062992125984"/>
  <pageSetup firstPageNumber="34" useFirstPageNumber="1" horizontalDpi="600" verticalDpi="600" orientation="portrait" paperSize="9" r:id="rId1"/>
  <headerFooter alignWithMargins="0">
    <oddFooter>&amp;C&amp;"ＭＳ 明朝,標準"&amp;10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>
      <selection activeCell="A1" sqref="A1"/>
    </sheetView>
  </sheetViews>
  <sheetFormatPr defaultColWidth="9.00390625" defaultRowHeight="13.5"/>
  <cols>
    <col min="1" max="1" width="8.625" style="628" customWidth="1"/>
    <col min="2" max="2" width="0.875" style="628" customWidth="1"/>
    <col min="3" max="7" width="5.875" style="628" customWidth="1"/>
    <col min="8" max="8" width="5.375" style="628" customWidth="1"/>
    <col min="9" max="9" width="5.375" style="644" customWidth="1"/>
    <col min="10" max="10" width="5.625" style="644" customWidth="1"/>
    <col min="11" max="17" width="5.125" style="628" customWidth="1"/>
    <col min="18" max="16384" width="8.00390625" style="628" customWidth="1"/>
  </cols>
  <sheetData>
    <row r="1" ht="12">
      <c r="A1" s="843" t="s">
        <v>700</v>
      </c>
    </row>
    <row r="2" spans="1:10" s="593" customFormat="1" ht="13.5" customHeight="1">
      <c r="A2" s="496" t="s">
        <v>683</v>
      </c>
      <c r="I2" s="594"/>
      <c r="J2" s="594"/>
    </row>
    <row r="3" spans="9:10" s="593" customFormat="1" ht="6" customHeight="1">
      <c r="I3" s="594"/>
      <c r="J3" s="594"/>
    </row>
    <row r="4" spans="1:17" s="593" customFormat="1" ht="12" customHeight="1">
      <c r="A4" s="1026" t="s">
        <v>555</v>
      </c>
      <c r="B4" s="1027"/>
      <c r="C4" s="1037" t="s">
        <v>485</v>
      </c>
      <c r="D4" s="1013" t="s">
        <v>560</v>
      </c>
      <c r="E4" s="1032"/>
      <c r="F4" s="1033"/>
      <c r="G4" s="1033"/>
      <c r="H4" s="1033"/>
      <c r="I4" s="1034" t="s">
        <v>558</v>
      </c>
      <c r="J4" s="1034" t="s">
        <v>487</v>
      </c>
      <c r="K4" s="1006" t="s">
        <v>488</v>
      </c>
      <c r="L4" s="1006"/>
      <c r="M4" s="1006"/>
      <c r="N4" s="1006"/>
      <c r="O4" s="1006"/>
      <c r="P4" s="1006"/>
      <c r="Q4" s="1006"/>
    </row>
    <row r="5" spans="1:17" s="596" customFormat="1" ht="7.5" customHeight="1">
      <c r="A5" s="1028"/>
      <c r="B5" s="1029"/>
      <c r="C5" s="1035"/>
      <c r="D5" s="1014"/>
      <c r="E5" s="1015"/>
      <c r="F5" s="1015"/>
      <c r="G5" s="1015"/>
      <c r="H5" s="1015"/>
      <c r="I5" s="1035"/>
      <c r="J5" s="1035"/>
      <c r="K5" s="1016" t="s">
        <v>559</v>
      </c>
      <c r="L5" s="1019"/>
      <c r="M5" s="1019"/>
      <c r="N5" s="1019"/>
      <c r="O5" s="1020"/>
      <c r="P5" s="1007" t="s">
        <v>558</v>
      </c>
      <c r="Q5" s="1010" t="s">
        <v>318</v>
      </c>
    </row>
    <row r="6" spans="1:17" s="596" customFormat="1" ht="15.75" customHeight="1">
      <c r="A6" s="1028"/>
      <c r="B6" s="1029"/>
      <c r="C6" s="1035"/>
      <c r="D6" s="1014"/>
      <c r="E6" s="1025" t="s">
        <v>489</v>
      </c>
      <c r="F6" s="1019"/>
      <c r="G6" s="1020"/>
      <c r="H6" s="1023" t="s">
        <v>575</v>
      </c>
      <c r="I6" s="1035"/>
      <c r="J6" s="1035"/>
      <c r="K6" s="1017"/>
      <c r="L6" s="1021" t="s">
        <v>490</v>
      </c>
      <c r="M6" s="1021"/>
      <c r="N6" s="1021"/>
      <c r="O6" s="1022" t="s">
        <v>575</v>
      </c>
      <c r="P6" s="1008"/>
      <c r="Q6" s="1011"/>
    </row>
    <row r="7" spans="1:17" s="596" customFormat="1" ht="25.5" customHeight="1">
      <c r="A7" s="1030"/>
      <c r="B7" s="1031"/>
      <c r="C7" s="1036"/>
      <c r="D7" s="1015"/>
      <c r="E7" s="597" t="s">
        <v>80</v>
      </c>
      <c r="F7" s="597" t="s">
        <v>326</v>
      </c>
      <c r="G7" s="597" t="s">
        <v>491</v>
      </c>
      <c r="H7" s="1024"/>
      <c r="I7" s="1036"/>
      <c r="J7" s="1036"/>
      <c r="K7" s="1018"/>
      <c r="L7" s="598" t="s">
        <v>80</v>
      </c>
      <c r="M7" s="598" t="s">
        <v>492</v>
      </c>
      <c r="N7" s="599" t="s">
        <v>493</v>
      </c>
      <c r="O7" s="1022"/>
      <c r="P7" s="1009"/>
      <c r="Q7" s="1012"/>
    </row>
    <row r="8" spans="1:17" s="596" customFormat="1" ht="7.5" customHeight="1">
      <c r="A8" s="774"/>
      <c r="B8" s="600"/>
      <c r="C8" s="601" t="s">
        <v>56</v>
      </c>
      <c r="D8" s="602" t="s">
        <v>56</v>
      </c>
      <c r="E8" s="603" t="s">
        <v>56</v>
      </c>
      <c r="F8" s="603" t="s">
        <v>56</v>
      </c>
      <c r="G8" s="603" t="s">
        <v>56</v>
      </c>
      <c r="H8" s="604" t="s">
        <v>56</v>
      </c>
      <c r="I8" s="682" t="s">
        <v>56</v>
      </c>
      <c r="J8" s="794" t="s">
        <v>56</v>
      </c>
      <c r="K8" s="601" t="s">
        <v>86</v>
      </c>
      <c r="L8" s="603" t="s">
        <v>86</v>
      </c>
      <c r="M8" s="603" t="s">
        <v>86</v>
      </c>
      <c r="N8" s="603" t="s">
        <v>86</v>
      </c>
      <c r="O8" s="604" t="s">
        <v>86</v>
      </c>
      <c r="P8" s="602" t="s">
        <v>86</v>
      </c>
      <c r="Q8" s="602" t="s">
        <v>86</v>
      </c>
    </row>
    <row r="9" spans="1:17" s="616" customFormat="1" ht="12" customHeight="1">
      <c r="A9" s="775" t="s">
        <v>52</v>
      </c>
      <c r="B9" s="605"/>
      <c r="C9" s="606">
        <v>39730</v>
      </c>
      <c r="D9" s="607">
        <v>27857</v>
      </c>
      <c r="E9" s="608">
        <v>26062</v>
      </c>
      <c r="F9" s="608">
        <v>9916</v>
      </c>
      <c r="G9" s="608">
        <v>12410</v>
      </c>
      <c r="H9" s="609">
        <v>1795</v>
      </c>
      <c r="I9" s="610">
        <v>230</v>
      </c>
      <c r="J9" s="611">
        <v>11609</v>
      </c>
      <c r="K9" s="612">
        <f aca="true" t="shared" si="0" ref="K9:K40">D9/C9*100</f>
        <v>70.11578152529574</v>
      </c>
      <c r="L9" s="560">
        <f aca="true" t="shared" si="1" ref="L9:L40">E9/C9*100</f>
        <v>65.59778504908131</v>
      </c>
      <c r="M9" s="613">
        <f aca="true" t="shared" si="2" ref="M9:M40">F9/C9*100</f>
        <v>24.958469670274354</v>
      </c>
      <c r="N9" s="613">
        <f>G9/C9*100</f>
        <v>31.235841933048075</v>
      </c>
      <c r="O9" s="614">
        <f>H9/C9*100</f>
        <v>4.5179964762144476</v>
      </c>
      <c r="P9" s="615">
        <f>I9/C9*100</f>
        <v>0.5789076264787314</v>
      </c>
      <c r="Q9" s="615">
        <f aca="true" t="shared" si="3" ref="Q9:Q40">J9/C9*100</f>
        <v>29.219733199093884</v>
      </c>
    </row>
    <row r="10" spans="1:17" ht="12" customHeight="1">
      <c r="A10" s="776" t="s">
        <v>494</v>
      </c>
      <c r="B10" s="617"/>
      <c r="C10" s="618">
        <v>193</v>
      </c>
      <c r="D10" s="619">
        <v>146</v>
      </c>
      <c r="E10" s="620">
        <v>138</v>
      </c>
      <c r="F10" s="620">
        <v>54</v>
      </c>
      <c r="G10" s="620">
        <v>63</v>
      </c>
      <c r="H10" s="621">
        <v>8</v>
      </c>
      <c r="I10" s="622">
        <v>2</v>
      </c>
      <c r="J10" s="623">
        <v>45</v>
      </c>
      <c r="K10" s="624">
        <f t="shared" si="0"/>
        <v>75.64766839378238</v>
      </c>
      <c r="L10" s="567">
        <f t="shared" si="1"/>
        <v>71.50259067357513</v>
      </c>
      <c r="M10" s="625">
        <f t="shared" si="2"/>
        <v>27.979274611398964</v>
      </c>
      <c r="N10" s="625">
        <f>G10/C10*100</f>
        <v>32.64248704663213</v>
      </c>
      <c r="O10" s="626">
        <f>H10/C10*100</f>
        <v>4.145077720207254</v>
      </c>
      <c r="P10" s="626">
        <f>I10/C10*100</f>
        <v>1.0362694300518136</v>
      </c>
      <c r="Q10" s="627">
        <f t="shared" si="3"/>
        <v>23.316062176165804</v>
      </c>
    </row>
    <row r="11" spans="1:17" ht="12" customHeight="1">
      <c r="A11" s="777" t="s">
        <v>495</v>
      </c>
      <c r="B11" s="629"/>
      <c r="C11" s="606">
        <v>225</v>
      </c>
      <c r="D11" s="607">
        <v>167</v>
      </c>
      <c r="E11" s="608">
        <v>150</v>
      </c>
      <c r="F11" s="608">
        <v>74</v>
      </c>
      <c r="G11" s="608">
        <v>62</v>
      </c>
      <c r="H11" s="609">
        <v>17</v>
      </c>
      <c r="I11" s="610">
        <v>7</v>
      </c>
      <c r="J11" s="611">
        <v>50</v>
      </c>
      <c r="K11" s="612">
        <f t="shared" si="0"/>
        <v>74.22222222222223</v>
      </c>
      <c r="L11" s="560">
        <f t="shared" si="1"/>
        <v>66.66666666666666</v>
      </c>
      <c r="M11" s="613">
        <f t="shared" si="2"/>
        <v>32.88888888888889</v>
      </c>
      <c r="N11" s="613">
        <f>G11/C11*100</f>
        <v>27.555555555555557</v>
      </c>
      <c r="O11" s="614">
        <f>H11/C11*100</f>
        <v>7.555555555555555</v>
      </c>
      <c r="P11" s="615">
        <f>I11/C11*100</f>
        <v>3.111111111111111</v>
      </c>
      <c r="Q11" s="615">
        <f t="shared" si="3"/>
        <v>22.22222222222222</v>
      </c>
    </row>
    <row r="12" spans="1:17" ht="12" customHeight="1">
      <c r="A12" s="777" t="s">
        <v>496</v>
      </c>
      <c r="B12" s="629"/>
      <c r="C12" s="606">
        <v>319</v>
      </c>
      <c r="D12" s="607">
        <v>242</v>
      </c>
      <c r="E12" s="608">
        <v>215</v>
      </c>
      <c r="F12" s="608">
        <v>119</v>
      </c>
      <c r="G12" s="608">
        <v>81</v>
      </c>
      <c r="H12" s="609">
        <v>27</v>
      </c>
      <c r="I12" s="610">
        <v>3</v>
      </c>
      <c r="J12" s="611">
        <v>73</v>
      </c>
      <c r="K12" s="612">
        <f t="shared" si="0"/>
        <v>75.86206896551724</v>
      </c>
      <c r="L12" s="560">
        <f t="shared" si="1"/>
        <v>67.39811912225704</v>
      </c>
      <c r="M12" s="613">
        <f t="shared" si="2"/>
        <v>37.30407523510972</v>
      </c>
      <c r="N12" s="613">
        <f>G12/C12*100</f>
        <v>25.391849529780565</v>
      </c>
      <c r="O12" s="614">
        <f>H12/C12*100</f>
        <v>8.463949843260188</v>
      </c>
      <c r="P12" s="615">
        <f>I12/C12*100</f>
        <v>0.9404388714733543</v>
      </c>
      <c r="Q12" s="615">
        <f t="shared" si="3"/>
        <v>22.884012539184955</v>
      </c>
    </row>
    <row r="13" spans="1:17" ht="12" customHeight="1">
      <c r="A13" s="777" t="s">
        <v>497</v>
      </c>
      <c r="B13" s="629"/>
      <c r="C13" s="606">
        <v>208</v>
      </c>
      <c r="D13" s="607">
        <v>177</v>
      </c>
      <c r="E13" s="608">
        <v>156</v>
      </c>
      <c r="F13" s="608">
        <v>70</v>
      </c>
      <c r="G13" s="608">
        <v>69</v>
      </c>
      <c r="H13" s="609">
        <v>21</v>
      </c>
      <c r="I13" s="610">
        <v>5</v>
      </c>
      <c r="J13" s="611">
        <v>25</v>
      </c>
      <c r="K13" s="612">
        <f t="shared" si="0"/>
        <v>85.09615384615384</v>
      </c>
      <c r="L13" s="560">
        <f t="shared" si="1"/>
        <v>75</v>
      </c>
      <c r="M13" s="613">
        <f t="shared" si="2"/>
        <v>33.65384615384615</v>
      </c>
      <c r="N13" s="613">
        <f>G13/C13*100</f>
        <v>33.17307692307692</v>
      </c>
      <c r="O13" s="614">
        <f>H13/C13*100</f>
        <v>10.096153846153847</v>
      </c>
      <c r="P13" s="615">
        <f>I13/C13*100</f>
        <v>2.403846153846154</v>
      </c>
      <c r="Q13" s="615">
        <f t="shared" si="3"/>
        <v>12.01923076923077</v>
      </c>
    </row>
    <row r="14" spans="1:17" ht="12" customHeight="1">
      <c r="A14" s="778" t="s">
        <v>498</v>
      </c>
      <c r="B14" s="630"/>
      <c r="C14" s="631">
        <v>199</v>
      </c>
      <c r="D14" s="632">
        <v>1</v>
      </c>
      <c r="E14" s="633">
        <v>1</v>
      </c>
      <c r="F14" s="633">
        <v>1</v>
      </c>
      <c r="G14" s="550" t="s">
        <v>312</v>
      </c>
      <c r="H14" s="634" t="s">
        <v>312</v>
      </c>
      <c r="I14" s="635" t="s">
        <v>312</v>
      </c>
      <c r="J14" s="636">
        <v>198</v>
      </c>
      <c r="K14" s="637">
        <f t="shared" si="0"/>
        <v>0.5025125628140703</v>
      </c>
      <c r="L14" s="553">
        <f t="shared" si="1"/>
        <v>0.5025125628140703</v>
      </c>
      <c r="M14" s="638">
        <f t="shared" si="2"/>
        <v>0.5025125628140703</v>
      </c>
      <c r="N14" s="553" t="s">
        <v>312</v>
      </c>
      <c r="O14" s="554" t="s">
        <v>312</v>
      </c>
      <c r="P14" s="552" t="s">
        <v>312</v>
      </c>
      <c r="Q14" s="639">
        <f t="shared" si="3"/>
        <v>99.49748743718592</v>
      </c>
    </row>
    <row r="15" spans="1:17" ht="12" customHeight="1">
      <c r="A15" s="777" t="s">
        <v>499</v>
      </c>
      <c r="B15" s="629"/>
      <c r="C15" s="606">
        <v>2791</v>
      </c>
      <c r="D15" s="607">
        <v>2113</v>
      </c>
      <c r="E15" s="608">
        <v>1987</v>
      </c>
      <c r="F15" s="608">
        <v>707</v>
      </c>
      <c r="G15" s="608">
        <v>968</v>
      </c>
      <c r="H15" s="609">
        <v>126</v>
      </c>
      <c r="I15" s="610">
        <v>15</v>
      </c>
      <c r="J15" s="611">
        <v>661</v>
      </c>
      <c r="K15" s="612">
        <f t="shared" si="0"/>
        <v>75.7076316732354</v>
      </c>
      <c r="L15" s="560">
        <f t="shared" si="1"/>
        <v>71.1931207452526</v>
      </c>
      <c r="M15" s="613">
        <f t="shared" si="2"/>
        <v>25.331422429236834</v>
      </c>
      <c r="N15" s="613">
        <f aca="true" t="shared" si="4" ref="N15:N46">G15/C15*100</f>
        <v>34.68290935148693</v>
      </c>
      <c r="O15" s="614">
        <f aca="true" t="shared" si="5" ref="O15:O46">H15/C15*100</f>
        <v>4.514510927982802</v>
      </c>
      <c r="P15" s="615">
        <f aca="true" t="shared" si="6" ref="P15:P29">I15/C15*100</f>
        <v>0.5374417771408098</v>
      </c>
      <c r="Q15" s="615">
        <f t="shared" si="3"/>
        <v>23.683267646005017</v>
      </c>
    </row>
    <row r="16" spans="1:17" ht="12" customHeight="1">
      <c r="A16" s="777" t="s">
        <v>500</v>
      </c>
      <c r="B16" s="629"/>
      <c r="C16" s="606">
        <v>721</v>
      </c>
      <c r="D16" s="607">
        <v>562</v>
      </c>
      <c r="E16" s="608">
        <v>511</v>
      </c>
      <c r="F16" s="608">
        <v>200</v>
      </c>
      <c r="G16" s="608">
        <v>262</v>
      </c>
      <c r="H16" s="609">
        <v>51</v>
      </c>
      <c r="I16" s="610">
        <v>3</v>
      </c>
      <c r="J16" s="611">
        <v>150</v>
      </c>
      <c r="K16" s="612">
        <f t="shared" si="0"/>
        <v>77.94729542302358</v>
      </c>
      <c r="L16" s="560">
        <f t="shared" si="1"/>
        <v>70.87378640776699</v>
      </c>
      <c r="M16" s="613">
        <f t="shared" si="2"/>
        <v>27.739251040221912</v>
      </c>
      <c r="N16" s="613">
        <f t="shared" si="4"/>
        <v>36.33841886269071</v>
      </c>
      <c r="O16" s="614">
        <f t="shared" si="5"/>
        <v>7.073509015256588</v>
      </c>
      <c r="P16" s="615">
        <f t="shared" si="6"/>
        <v>0.4160887656033287</v>
      </c>
      <c r="Q16" s="615">
        <f t="shared" si="3"/>
        <v>20.804438280166433</v>
      </c>
    </row>
    <row r="17" spans="1:17" ht="12" customHeight="1">
      <c r="A17" s="777" t="s">
        <v>501</v>
      </c>
      <c r="B17" s="629"/>
      <c r="C17" s="606">
        <v>519</v>
      </c>
      <c r="D17" s="607">
        <v>384</v>
      </c>
      <c r="E17" s="608">
        <v>358</v>
      </c>
      <c r="F17" s="608">
        <v>115</v>
      </c>
      <c r="G17" s="608">
        <v>195</v>
      </c>
      <c r="H17" s="609">
        <v>26</v>
      </c>
      <c r="I17" s="610">
        <v>4</v>
      </c>
      <c r="J17" s="611">
        <v>130</v>
      </c>
      <c r="K17" s="612">
        <f t="shared" si="0"/>
        <v>73.98843930635837</v>
      </c>
      <c r="L17" s="560">
        <f t="shared" si="1"/>
        <v>68.97880539499036</v>
      </c>
      <c r="M17" s="613">
        <f t="shared" si="2"/>
        <v>22.15799614643545</v>
      </c>
      <c r="N17" s="613">
        <f t="shared" si="4"/>
        <v>37.57225433526011</v>
      </c>
      <c r="O17" s="614">
        <f t="shared" si="5"/>
        <v>5.009633911368015</v>
      </c>
      <c r="P17" s="615">
        <f t="shared" si="6"/>
        <v>0.7707129094412332</v>
      </c>
      <c r="Q17" s="615">
        <f t="shared" si="3"/>
        <v>25.048169556840076</v>
      </c>
    </row>
    <row r="18" spans="1:17" ht="12" customHeight="1">
      <c r="A18" s="777" t="s">
        <v>502</v>
      </c>
      <c r="B18" s="629"/>
      <c r="C18" s="606">
        <v>1212</v>
      </c>
      <c r="D18" s="607">
        <v>918</v>
      </c>
      <c r="E18" s="608">
        <v>837</v>
      </c>
      <c r="F18" s="608">
        <v>288</v>
      </c>
      <c r="G18" s="608">
        <v>437</v>
      </c>
      <c r="H18" s="609">
        <v>81</v>
      </c>
      <c r="I18" s="610">
        <v>4</v>
      </c>
      <c r="J18" s="611">
        <v>289</v>
      </c>
      <c r="K18" s="612">
        <f t="shared" si="0"/>
        <v>75.74257425742574</v>
      </c>
      <c r="L18" s="560">
        <f t="shared" si="1"/>
        <v>69.05940594059405</v>
      </c>
      <c r="M18" s="613">
        <f t="shared" si="2"/>
        <v>23.762376237623762</v>
      </c>
      <c r="N18" s="613">
        <f t="shared" si="4"/>
        <v>36.056105610561055</v>
      </c>
      <c r="O18" s="614">
        <f t="shared" si="5"/>
        <v>6.683168316831684</v>
      </c>
      <c r="P18" s="615">
        <f t="shared" si="6"/>
        <v>0.33003300330033003</v>
      </c>
      <c r="Q18" s="615">
        <f t="shared" si="3"/>
        <v>23.844884488448844</v>
      </c>
    </row>
    <row r="19" spans="1:17" ht="12" customHeight="1">
      <c r="A19" s="777" t="s">
        <v>503</v>
      </c>
      <c r="B19" s="629"/>
      <c r="C19" s="606">
        <v>983</v>
      </c>
      <c r="D19" s="607">
        <v>690</v>
      </c>
      <c r="E19" s="608">
        <v>637</v>
      </c>
      <c r="F19" s="608">
        <v>273</v>
      </c>
      <c r="G19" s="608">
        <v>290</v>
      </c>
      <c r="H19" s="609">
        <v>53</v>
      </c>
      <c r="I19" s="610">
        <v>8</v>
      </c>
      <c r="J19" s="611">
        <v>285</v>
      </c>
      <c r="K19" s="612">
        <f t="shared" si="0"/>
        <v>70.19328585961343</v>
      </c>
      <c r="L19" s="560">
        <f t="shared" si="1"/>
        <v>64.80162767039674</v>
      </c>
      <c r="M19" s="613">
        <f t="shared" si="2"/>
        <v>27.77212614445575</v>
      </c>
      <c r="N19" s="613">
        <f t="shared" si="4"/>
        <v>29.50152594099695</v>
      </c>
      <c r="O19" s="614">
        <f t="shared" si="5"/>
        <v>5.391658189216684</v>
      </c>
      <c r="P19" s="615">
        <f t="shared" si="6"/>
        <v>0.8138351983723295</v>
      </c>
      <c r="Q19" s="615">
        <f t="shared" si="3"/>
        <v>28.992878942014244</v>
      </c>
    </row>
    <row r="20" spans="1:17" ht="12" customHeight="1">
      <c r="A20" s="776" t="s">
        <v>504</v>
      </c>
      <c r="B20" s="617"/>
      <c r="C20" s="618">
        <v>878</v>
      </c>
      <c r="D20" s="619">
        <v>553</v>
      </c>
      <c r="E20" s="620">
        <v>508</v>
      </c>
      <c r="F20" s="620">
        <v>211</v>
      </c>
      <c r="G20" s="620">
        <v>213</v>
      </c>
      <c r="H20" s="621">
        <v>45</v>
      </c>
      <c r="I20" s="622">
        <v>6</v>
      </c>
      <c r="J20" s="623">
        <v>317</v>
      </c>
      <c r="K20" s="624">
        <f t="shared" si="0"/>
        <v>62.98405466970387</v>
      </c>
      <c r="L20" s="567">
        <f t="shared" si="1"/>
        <v>57.85876993166287</v>
      </c>
      <c r="M20" s="625">
        <f t="shared" si="2"/>
        <v>24.031890660592257</v>
      </c>
      <c r="N20" s="625">
        <f t="shared" si="4"/>
        <v>24.25968109339408</v>
      </c>
      <c r="O20" s="626">
        <f t="shared" si="5"/>
        <v>5.125284738041002</v>
      </c>
      <c r="P20" s="627">
        <f t="shared" si="6"/>
        <v>0.683371298405467</v>
      </c>
      <c r="Q20" s="627">
        <f t="shared" si="3"/>
        <v>36.10478359908883</v>
      </c>
    </row>
    <row r="21" spans="1:17" ht="12" customHeight="1">
      <c r="A21" s="777" t="s">
        <v>505</v>
      </c>
      <c r="B21" s="629"/>
      <c r="C21" s="606">
        <v>591</v>
      </c>
      <c r="D21" s="607">
        <v>389</v>
      </c>
      <c r="E21" s="608">
        <v>353</v>
      </c>
      <c r="F21" s="608">
        <v>134</v>
      </c>
      <c r="G21" s="608">
        <v>161</v>
      </c>
      <c r="H21" s="609">
        <v>36</v>
      </c>
      <c r="I21" s="610" t="s">
        <v>312</v>
      </c>
      <c r="J21" s="611">
        <v>201</v>
      </c>
      <c r="K21" s="612">
        <f t="shared" si="0"/>
        <v>65.82064297800339</v>
      </c>
      <c r="L21" s="560">
        <f t="shared" si="1"/>
        <v>59.729272419627755</v>
      </c>
      <c r="M21" s="613">
        <f t="shared" si="2"/>
        <v>22.673434856175973</v>
      </c>
      <c r="N21" s="613">
        <f t="shared" si="4"/>
        <v>27.241962774957702</v>
      </c>
      <c r="O21" s="614">
        <f t="shared" si="5"/>
        <v>6.091370558375635</v>
      </c>
      <c r="P21" s="559" t="s">
        <v>554</v>
      </c>
      <c r="Q21" s="615">
        <f t="shared" si="3"/>
        <v>34.01015228426396</v>
      </c>
    </row>
    <row r="22" spans="1:17" ht="12" customHeight="1">
      <c r="A22" s="777" t="s">
        <v>506</v>
      </c>
      <c r="B22" s="629"/>
      <c r="C22" s="606">
        <v>803</v>
      </c>
      <c r="D22" s="607">
        <v>575</v>
      </c>
      <c r="E22" s="608">
        <v>545</v>
      </c>
      <c r="F22" s="608">
        <v>201</v>
      </c>
      <c r="G22" s="608">
        <v>282</v>
      </c>
      <c r="H22" s="609">
        <v>30</v>
      </c>
      <c r="I22" s="610">
        <v>8</v>
      </c>
      <c r="J22" s="611">
        <v>218</v>
      </c>
      <c r="K22" s="612">
        <f t="shared" si="0"/>
        <v>71.60647571606475</v>
      </c>
      <c r="L22" s="560">
        <f t="shared" si="1"/>
        <v>67.87048567870487</v>
      </c>
      <c r="M22" s="613">
        <f t="shared" si="2"/>
        <v>25.03113325031133</v>
      </c>
      <c r="N22" s="613">
        <f t="shared" si="4"/>
        <v>35.118306351183065</v>
      </c>
      <c r="O22" s="614">
        <f t="shared" si="5"/>
        <v>3.7359900373599</v>
      </c>
      <c r="P22" s="615">
        <f t="shared" si="6"/>
        <v>0.9962640099626401</v>
      </c>
      <c r="Q22" s="615">
        <f t="shared" si="3"/>
        <v>27.14819427148194</v>
      </c>
    </row>
    <row r="23" spans="1:17" ht="12" customHeight="1">
      <c r="A23" s="777" t="s">
        <v>507</v>
      </c>
      <c r="B23" s="629"/>
      <c r="C23" s="606">
        <v>2028</v>
      </c>
      <c r="D23" s="607">
        <v>1484</v>
      </c>
      <c r="E23" s="608">
        <v>1411</v>
      </c>
      <c r="F23" s="608">
        <v>560</v>
      </c>
      <c r="G23" s="608">
        <v>681</v>
      </c>
      <c r="H23" s="609">
        <v>73</v>
      </c>
      <c r="I23" s="610">
        <v>8</v>
      </c>
      <c r="J23" s="611">
        <v>536</v>
      </c>
      <c r="K23" s="612">
        <f t="shared" si="0"/>
        <v>73.17554240631164</v>
      </c>
      <c r="L23" s="560">
        <f t="shared" si="1"/>
        <v>69.57593688362918</v>
      </c>
      <c r="M23" s="613">
        <f t="shared" si="2"/>
        <v>27.613412228796847</v>
      </c>
      <c r="N23" s="613">
        <f t="shared" si="4"/>
        <v>33.57988165680473</v>
      </c>
      <c r="O23" s="614">
        <f t="shared" si="5"/>
        <v>3.599605522682446</v>
      </c>
      <c r="P23" s="615">
        <f t="shared" si="6"/>
        <v>0.39447731755424065</v>
      </c>
      <c r="Q23" s="615">
        <f t="shared" si="3"/>
        <v>26.429980276134124</v>
      </c>
    </row>
    <row r="24" spans="1:17" ht="12" customHeight="1">
      <c r="A24" s="778" t="s">
        <v>508</v>
      </c>
      <c r="B24" s="630"/>
      <c r="C24" s="631">
        <v>641</v>
      </c>
      <c r="D24" s="632">
        <v>438</v>
      </c>
      <c r="E24" s="633">
        <v>406</v>
      </c>
      <c r="F24" s="633">
        <v>173</v>
      </c>
      <c r="G24" s="633">
        <v>190</v>
      </c>
      <c r="H24" s="640">
        <v>32</v>
      </c>
      <c r="I24" s="635">
        <v>5</v>
      </c>
      <c r="J24" s="636">
        <v>198</v>
      </c>
      <c r="K24" s="637">
        <f t="shared" si="0"/>
        <v>68.33073322932918</v>
      </c>
      <c r="L24" s="553">
        <f t="shared" si="1"/>
        <v>63.338533541341654</v>
      </c>
      <c r="M24" s="638">
        <f t="shared" si="2"/>
        <v>26.98907956318253</v>
      </c>
      <c r="N24" s="638">
        <f t="shared" si="4"/>
        <v>29.6411856474259</v>
      </c>
      <c r="O24" s="641">
        <f t="shared" si="5"/>
        <v>4.99219968798752</v>
      </c>
      <c r="P24" s="639">
        <f t="shared" si="6"/>
        <v>0.7800312012480499</v>
      </c>
      <c r="Q24" s="639">
        <f t="shared" si="3"/>
        <v>30.88923556942278</v>
      </c>
    </row>
    <row r="25" spans="1:17" ht="12" customHeight="1">
      <c r="A25" s="777" t="s">
        <v>509</v>
      </c>
      <c r="B25" s="629"/>
      <c r="C25" s="606">
        <v>1121</v>
      </c>
      <c r="D25" s="607">
        <v>689</v>
      </c>
      <c r="E25" s="608">
        <v>643</v>
      </c>
      <c r="F25" s="608">
        <v>285</v>
      </c>
      <c r="G25" s="608">
        <v>264</v>
      </c>
      <c r="H25" s="609">
        <v>46</v>
      </c>
      <c r="I25" s="610">
        <v>11</v>
      </c>
      <c r="J25" s="611">
        <v>418</v>
      </c>
      <c r="K25" s="612">
        <f t="shared" si="0"/>
        <v>61.462979482604815</v>
      </c>
      <c r="L25" s="560">
        <f t="shared" si="1"/>
        <v>57.35950044603033</v>
      </c>
      <c r="M25" s="613">
        <f t="shared" si="2"/>
        <v>25.423728813559322</v>
      </c>
      <c r="N25" s="613">
        <f t="shared" si="4"/>
        <v>23.550401427297057</v>
      </c>
      <c r="O25" s="614">
        <f t="shared" si="5"/>
        <v>4.1034790365744875</v>
      </c>
      <c r="P25" s="615">
        <f t="shared" si="6"/>
        <v>0.9812667261373774</v>
      </c>
      <c r="Q25" s="615">
        <f t="shared" si="3"/>
        <v>37.28813559322034</v>
      </c>
    </row>
    <row r="26" spans="1:17" ht="12" customHeight="1">
      <c r="A26" s="777" t="s">
        <v>510</v>
      </c>
      <c r="B26" s="629"/>
      <c r="C26" s="606">
        <v>453</v>
      </c>
      <c r="D26" s="607">
        <v>241</v>
      </c>
      <c r="E26" s="608">
        <v>226</v>
      </c>
      <c r="F26" s="608">
        <v>114</v>
      </c>
      <c r="G26" s="608">
        <v>83</v>
      </c>
      <c r="H26" s="609">
        <v>15</v>
      </c>
      <c r="I26" s="610">
        <v>2</v>
      </c>
      <c r="J26" s="611">
        <v>210</v>
      </c>
      <c r="K26" s="612">
        <f t="shared" si="0"/>
        <v>53.20088300220751</v>
      </c>
      <c r="L26" s="560">
        <f t="shared" si="1"/>
        <v>49.88962472406181</v>
      </c>
      <c r="M26" s="613">
        <f t="shared" si="2"/>
        <v>25.165562913907287</v>
      </c>
      <c r="N26" s="613">
        <f t="shared" si="4"/>
        <v>18.322295805739515</v>
      </c>
      <c r="O26" s="614">
        <f t="shared" si="5"/>
        <v>3.3112582781456954</v>
      </c>
      <c r="P26" s="615">
        <f t="shared" si="6"/>
        <v>0.44150110375275936</v>
      </c>
      <c r="Q26" s="615">
        <f t="shared" si="3"/>
        <v>46.35761589403973</v>
      </c>
    </row>
    <row r="27" spans="1:17" ht="12" customHeight="1">
      <c r="A27" s="777" t="s">
        <v>511</v>
      </c>
      <c r="B27" s="629"/>
      <c r="C27" s="606">
        <v>530</v>
      </c>
      <c r="D27" s="607">
        <v>325</v>
      </c>
      <c r="E27" s="608">
        <v>296</v>
      </c>
      <c r="F27" s="608">
        <v>128</v>
      </c>
      <c r="G27" s="608">
        <v>135</v>
      </c>
      <c r="H27" s="609">
        <v>29</v>
      </c>
      <c r="I27" s="610">
        <v>4</v>
      </c>
      <c r="J27" s="611">
        <v>200</v>
      </c>
      <c r="K27" s="612">
        <f t="shared" si="0"/>
        <v>61.32075471698113</v>
      </c>
      <c r="L27" s="560">
        <f t="shared" si="1"/>
        <v>55.84905660377358</v>
      </c>
      <c r="M27" s="613">
        <f t="shared" si="2"/>
        <v>24.150943396226417</v>
      </c>
      <c r="N27" s="613">
        <f t="shared" si="4"/>
        <v>25.471698113207548</v>
      </c>
      <c r="O27" s="614">
        <f t="shared" si="5"/>
        <v>5.471698113207547</v>
      </c>
      <c r="P27" s="615">
        <f t="shared" si="6"/>
        <v>0.7547169811320755</v>
      </c>
      <c r="Q27" s="615">
        <f t="shared" si="3"/>
        <v>37.735849056603776</v>
      </c>
    </row>
    <row r="28" spans="1:17" ht="12" customHeight="1">
      <c r="A28" s="777" t="s">
        <v>512</v>
      </c>
      <c r="B28" s="629"/>
      <c r="C28" s="606">
        <v>287</v>
      </c>
      <c r="D28" s="607">
        <v>186</v>
      </c>
      <c r="E28" s="608">
        <v>175</v>
      </c>
      <c r="F28" s="608">
        <v>56</v>
      </c>
      <c r="G28" s="608">
        <v>89</v>
      </c>
      <c r="H28" s="609">
        <v>11</v>
      </c>
      <c r="I28" s="610">
        <v>3</v>
      </c>
      <c r="J28" s="611">
        <v>98</v>
      </c>
      <c r="K28" s="612">
        <f t="shared" si="0"/>
        <v>64.80836236933798</v>
      </c>
      <c r="L28" s="560">
        <f t="shared" si="1"/>
        <v>60.97560975609756</v>
      </c>
      <c r="M28" s="613">
        <f t="shared" si="2"/>
        <v>19.51219512195122</v>
      </c>
      <c r="N28" s="613">
        <f t="shared" si="4"/>
        <v>31.010452961672474</v>
      </c>
      <c r="O28" s="614">
        <f t="shared" si="5"/>
        <v>3.8327526132404177</v>
      </c>
      <c r="P28" s="615">
        <f t="shared" si="6"/>
        <v>1.0452961672473868</v>
      </c>
      <c r="Q28" s="615">
        <f t="shared" si="3"/>
        <v>34.146341463414636</v>
      </c>
    </row>
    <row r="29" spans="1:17" ht="12" customHeight="1">
      <c r="A29" s="777" t="s">
        <v>513</v>
      </c>
      <c r="B29" s="629"/>
      <c r="C29" s="606">
        <v>251</v>
      </c>
      <c r="D29" s="607">
        <v>169</v>
      </c>
      <c r="E29" s="608">
        <v>162</v>
      </c>
      <c r="F29" s="608">
        <v>59</v>
      </c>
      <c r="G29" s="608">
        <v>77</v>
      </c>
      <c r="H29" s="609">
        <v>7</v>
      </c>
      <c r="I29" s="610">
        <v>1</v>
      </c>
      <c r="J29" s="611">
        <v>81</v>
      </c>
      <c r="K29" s="612">
        <f t="shared" si="0"/>
        <v>67.33067729083665</v>
      </c>
      <c r="L29" s="560">
        <f t="shared" si="1"/>
        <v>64.5418326693227</v>
      </c>
      <c r="M29" s="613">
        <f t="shared" si="2"/>
        <v>23.50597609561753</v>
      </c>
      <c r="N29" s="613">
        <f t="shared" si="4"/>
        <v>30.677290836653388</v>
      </c>
      <c r="O29" s="614">
        <f t="shared" si="5"/>
        <v>2.788844621513944</v>
      </c>
      <c r="P29" s="615">
        <f t="shared" si="6"/>
        <v>0.398406374501992</v>
      </c>
      <c r="Q29" s="615">
        <f t="shared" si="3"/>
        <v>32.27091633466135</v>
      </c>
    </row>
    <row r="30" spans="1:17" ht="12" customHeight="1">
      <c r="A30" s="776" t="s">
        <v>514</v>
      </c>
      <c r="B30" s="617"/>
      <c r="C30" s="618">
        <v>392</v>
      </c>
      <c r="D30" s="619">
        <v>273</v>
      </c>
      <c r="E30" s="620">
        <v>252</v>
      </c>
      <c r="F30" s="620">
        <v>90</v>
      </c>
      <c r="G30" s="620">
        <v>136</v>
      </c>
      <c r="H30" s="621">
        <v>21</v>
      </c>
      <c r="I30" s="622">
        <v>2</v>
      </c>
      <c r="J30" s="623">
        <v>117</v>
      </c>
      <c r="K30" s="624">
        <f t="shared" si="0"/>
        <v>69.64285714285714</v>
      </c>
      <c r="L30" s="567">
        <f t="shared" si="1"/>
        <v>64.28571428571429</v>
      </c>
      <c r="M30" s="625">
        <f t="shared" si="2"/>
        <v>22.95918367346939</v>
      </c>
      <c r="N30" s="625">
        <f t="shared" si="4"/>
        <v>34.69387755102041</v>
      </c>
      <c r="O30" s="626">
        <f t="shared" si="5"/>
        <v>5.357142857142857</v>
      </c>
      <c r="P30" s="627">
        <f>I30/C30*100</f>
        <v>0.5102040816326531</v>
      </c>
      <c r="Q30" s="627">
        <f t="shared" si="3"/>
        <v>29.846938775510207</v>
      </c>
    </row>
    <row r="31" spans="1:17" ht="12" customHeight="1">
      <c r="A31" s="777" t="s">
        <v>515</v>
      </c>
      <c r="B31" s="629"/>
      <c r="C31" s="606">
        <v>1149</v>
      </c>
      <c r="D31" s="607">
        <v>804</v>
      </c>
      <c r="E31" s="608">
        <v>763</v>
      </c>
      <c r="F31" s="608">
        <v>312</v>
      </c>
      <c r="G31" s="608">
        <v>346</v>
      </c>
      <c r="H31" s="609">
        <v>41</v>
      </c>
      <c r="I31" s="610">
        <v>11</v>
      </c>
      <c r="J31" s="611">
        <v>333</v>
      </c>
      <c r="K31" s="612">
        <f t="shared" si="0"/>
        <v>69.9738903394256</v>
      </c>
      <c r="L31" s="560">
        <f t="shared" si="1"/>
        <v>66.40557006092254</v>
      </c>
      <c r="M31" s="613">
        <f t="shared" si="2"/>
        <v>27.154046997389038</v>
      </c>
      <c r="N31" s="613">
        <f t="shared" si="4"/>
        <v>30.113141862489123</v>
      </c>
      <c r="O31" s="614">
        <f t="shared" si="5"/>
        <v>3.5683202785030463</v>
      </c>
      <c r="P31" s="615">
        <f>I31/C31*100</f>
        <v>0.9573542210617928</v>
      </c>
      <c r="Q31" s="615">
        <f t="shared" si="3"/>
        <v>28.98172323759791</v>
      </c>
    </row>
    <row r="32" spans="1:17" ht="12" customHeight="1">
      <c r="A32" s="777" t="s">
        <v>516</v>
      </c>
      <c r="B32" s="629"/>
      <c r="C32" s="606">
        <v>264</v>
      </c>
      <c r="D32" s="607">
        <v>160</v>
      </c>
      <c r="E32" s="608">
        <v>144</v>
      </c>
      <c r="F32" s="608">
        <v>49</v>
      </c>
      <c r="G32" s="608">
        <v>43</v>
      </c>
      <c r="H32" s="609">
        <v>16</v>
      </c>
      <c r="I32" s="610" t="s">
        <v>312</v>
      </c>
      <c r="J32" s="611">
        <v>104</v>
      </c>
      <c r="K32" s="612">
        <f t="shared" si="0"/>
        <v>60.60606060606061</v>
      </c>
      <c r="L32" s="560">
        <f t="shared" si="1"/>
        <v>54.54545454545454</v>
      </c>
      <c r="M32" s="613">
        <f t="shared" si="2"/>
        <v>18.560606060606062</v>
      </c>
      <c r="N32" s="613">
        <f t="shared" si="4"/>
        <v>16.28787878787879</v>
      </c>
      <c r="O32" s="614">
        <f t="shared" si="5"/>
        <v>6.0606060606060606</v>
      </c>
      <c r="P32" s="559" t="s">
        <v>553</v>
      </c>
      <c r="Q32" s="615">
        <f t="shared" si="3"/>
        <v>39.39393939393939</v>
      </c>
    </row>
    <row r="33" spans="1:17" ht="12" customHeight="1">
      <c r="A33" s="777" t="s">
        <v>517</v>
      </c>
      <c r="B33" s="629"/>
      <c r="C33" s="606">
        <v>523</v>
      </c>
      <c r="D33" s="607">
        <v>298</v>
      </c>
      <c r="E33" s="608">
        <v>284</v>
      </c>
      <c r="F33" s="608">
        <v>119</v>
      </c>
      <c r="G33" s="608">
        <v>118</v>
      </c>
      <c r="H33" s="609">
        <v>14</v>
      </c>
      <c r="I33" s="610">
        <v>4</v>
      </c>
      <c r="J33" s="611">
        <v>221</v>
      </c>
      <c r="K33" s="612">
        <f t="shared" si="0"/>
        <v>56.97896749521989</v>
      </c>
      <c r="L33" s="560">
        <f t="shared" si="1"/>
        <v>54.302103250478005</v>
      </c>
      <c r="M33" s="613">
        <f t="shared" si="2"/>
        <v>22.753346080305928</v>
      </c>
      <c r="N33" s="613">
        <f t="shared" si="4"/>
        <v>22.562141491395792</v>
      </c>
      <c r="O33" s="614">
        <f t="shared" si="5"/>
        <v>2.676864244741874</v>
      </c>
      <c r="P33" s="615">
        <f>I33/C33*100</f>
        <v>0.7648183556405354</v>
      </c>
      <c r="Q33" s="615">
        <f t="shared" si="3"/>
        <v>42.25621414913958</v>
      </c>
    </row>
    <row r="34" spans="1:17" ht="12" customHeight="1">
      <c r="A34" s="778" t="s">
        <v>518</v>
      </c>
      <c r="B34" s="630"/>
      <c r="C34" s="631">
        <v>312</v>
      </c>
      <c r="D34" s="632">
        <v>149</v>
      </c>
      <c r="E34" s="633">
        <v>134</v>
      </c>
      <c r="F34" s="633">
        <v>55</v>
      </c>
      <c r="G34" s="633">
        <v>60</v>
      </c>
      <c r="H34" s="640">
        <v>15</v>
      </c>
      <c r="I34" s="635" t="s">
        <v>312</v>
      </c>
      <c r="J34" s="636">
        <v>163</v>
      </c>
      <c r="K34" s="637">
        <f t="shared" si="0"/>
        <v>47.756410256410255</v>
      </c>
      <c r="L34" s="553">
        <f t="shared" si="1"/>
        <v>42.94871794871795</v>
      </c>
      <c r="M34" s="638">
        <f t="shared" si="2"/>
        <v>17.628205128205128</v>
      </c>
      <c r="N34" s="638">
        <f t="shared" si="4"/>
        <v>19.230769230769234</v>
      </c>
      <c r="O34" s="641">
        <f t="shared" si="5"/>
        <v>4.807692307692308</v>
      </c>
      <c r="P34" s="635" t="s">
        <v>312</v>
      </c>
      <c r="Q34" s="639">
        <f t="shared" si="3"/>
        <v>52.243589743589745</v>
      </c>
    </row>
    <row r="35" spans="1:17" ht="12" customHeight="1">
      <c r="A35" s="777" t="s">
        <v>519</v>
      </c>
      <c r="B35" s="629"/>
      <c r="C35" s="606">
        <v>292</v>
      </c>
      <c r="D35" s="607">
        <v>201</v>
      </c>
      <c r="E35" s="608">
        <v>187</v>
      </c>
      <c r="F35" s="608">
        <v>72</v>
      </c>
      <c r="G35" s="608">
        <v>86</v>
      </c>
      <c r="H35" s="609">
        <v>14</v>
      </c>
      <c r="I35" s="610">
        <v>1</v>
      </c>
      <c r="J35" s="611">
        <v>90</v>
      </c>
      <c r="K35" s="612">
        <f t="shared" si="0"/>
        <v>68.83561643835617</v>
      </c>
      <c r="L35" s="560">
        <f t="shared" si="1"/>
        <v>64.04109589041096</v>
      </c>
      <c r="M35" s="613">
        <f t="shared" si="2"/>
        <v>24.65753424657534</v>
      </c>
      <c r="N35" s="613">
        <f t="shared" si="4"/>
        <v>29.45205479452055</v>
      </c>
      <c r="O35" s="614">
        <f t="shared" si="5"/>
        <v>4.794520547945205</v>
      </c>
      <c r="P35" s="615">
        <f>I35/C35*100</f>
        <v>0.3424657534246575</v>
      </c>
      <c r="Q35" s="615">
        <f t="shared" si="3"/>
        <v>30.82191780821918</v>
      </c>
    </row>
    <row r="36" spans="1:17" ht="12" customHeight="1">
      <c r="A36" s="777" t="s">
        <v>520</v>
      </c>
      <c r="B36" s="629"/>
      <c r="C36" s="606">
        <v>876</v>
      </c>
      <c r="D36" s="607">
        <v>598</v>
      </c>
      <c r="E36" s="608">
        <v>559</v>
      </c>
      <c r="F36" s="608">
        <v>236</v>
      </c>
      <c r="G36" s="608">
        <v>241</v>
      </c>
      <c r="H36" s="609">
        <v>39</v>
      </c>
      <c r="I36" s="610" t="s">
        <v>312</v>
      </c>
      <c r="J36" s="611">
        <v>277</v>
      </c>
      <c r="K36" s="612">
        <f t="shared" si="0"/>
        <v>68.2648401826484</v>
      </c>
      <c r="L36" s="560">
        <f t="shared" si="1"/>
        <v>63.81278538812786</v>
      </c>
      <c r="M36" s="613">
        <f t="shared" si="2"/>
        <v>26.94063926940639</v>
      </c>
      <c r="N36" s="613">
        <f t="shared" si="4"/>
        <v>27.51141552511416</v>
      </c>
      <c r="O36" s="614">
        <f t="shared" si="5"/>
        <v>4.4520547945205475</v>
      </c>
      <c r="P36" s="559" t="s">
        <v>553</v>
      </c>
      <c r="Q36" s="615">
        <f t="shared" si="3"/>
        <v>31.621004566210047</v>
      </c>
    </row>
    <row r="37" spans="1:17" ht="12" customHeight="1">
      <c r="A37" s="777" t="s">
        <v>521</v>
      </c>
      <c r="B37" s="629"/>
      <c r="C37" s="606">
        <v>698</v>
      </c>
      <c r="D37" s="607">
        <v>501</v>
      </c>
      <c r="E37" s="608">
        <v>471</v>
      </c>
      <c r="F37" s="608">
        <v>182</v>
      </c>
      <c r="G37" s="608">
        <v>241</v>
      </c>
      <c r="H37" s="609">
        <v>30</v>
      </c>
      <c r="I37" s="610">
        <v>1</v>
      </c>
      <c r="J37" s="611">
        <v>196</v>
      </c>
      <c r="K37" s="612">
        <f t="shared" si="0"/>
        <v>71.77650429799426</v>
      </c>
      <c r="L37" s="560">
        <f t="shared" si="1"/>
        <v>67.47851002865329</v>
      </c>
      <c r="M37" s="613">
        <f t="shared" si="2"/>
        <v>26.07449856733524</v>
      </c>
      <c r="N37" s="613">
        <f t="shared" si="4"/>
        <v>34.52722063037249</v>
      </c>
      <c r="O37" s="614">
        <f t="shared" si="5"/>
        <v>4.297994269340974</v>
      </c>
      <c r="P37" s="615">
        <f>I37/C37*100</f>
        <v>0.14326647564469913</v>
      </c>
      <c r="Q37" s="615">
        <f t="shared" si="3"/>
        <v>28.08022922636103</v>
      </c>
    </row>
    <row r="38" spans="1:17" ht="12" customHeight="1">
      <c r="A38" s="777" t="s">
        <v>522</v>
      </c>
      <c r="B38" s="629"/>
      <c r="C38" s="606">
        <v>599</v>
      </c>
      <c r="D38" s="607">
        <v>326</v>
      </c>
      <c r="E38" s="608">
        <v>297</v>
      </c>
      <c r="F38" s="608">
        <v>119</v>
      </c>
      <c r="G38" s="608">
        <v>118</v>
      </c>
      <c r="H38" s="609">
        <v>29</v>
      </c>
      <c r="I38" s="610">
        <v>5</v>
      </c>
      <c r="J38" s="611">
        <v>268</v>
      </c>
      <c r="K38" s="612">
        <f t="shared" si="0"/>
        <v>54.42404006677797</v>
      </c>
      <c r="L38" s="560">
        <f t="shared" si="1"/>
        <v>49.58263772954925</v>
      </c>
      <c r="M38" s="613">
        <f t="shared" si="2"/>
        <v>19.86644407345576</v>
      </c>
      <c r="N38" s="613">
        <f t="shared" si="4"/>
        <v>19.69949916527546</v>
      </c>
      <c r="O38" s="614">
        <f t="shared" si="5"/>
        <v>4.841402337228715</v>
      </c>
      <c r="P38" s="615">
        <f aca="true" t="shared" si="7" ref="P38:P45">I38/C38*100</f>
        <v>0.8347245409015025</v>
      </c>
      <c r="Q38" s="615">
        <f t="shared" si="3"/>
        <v>44.74123539232053</v>
      </c>
    </row>
    <row r="39" spans="1:17" ht="12" customHeight="1">
      <c r="A39" s="777" t="s">
        <v>523</v>
      </c>
      <c r="B39" s="629"/>
      <c r="C39" s="606">
        <v>434</v>
      </c>
      <c r="D39" s="607">
        <v>227</v>
      </c>
      <c r="E39" s="608">
        <v>212</v>
      </c>
      <c r="F39" s="608">
        <v>85</v>
      </c>
      <c r="G39" s="608">
        <v>95</v>
      </c>
      <c r="H39" s="609">
        <v>15</v>
      </c>
      <c r="I39" s="610">
        <v>4</v>
      </c>
      <c r="J39" s="611">
        <v>203</v>
      </c>
      <c r="K39" s="612">
        <f t="shared" si="0"/>
        <v>52.30414746543779</v>
      </c>
      <c r="L39" s="560">
        <f t="shared" si="1"/>
        <v>48.8479262672811</v>
      </c>
      <c r="M39" s="613">
        <f t="shared" si="2"/>
        <v>19.5852534562212</v>
      </c>
      <c r="N39" s="613">
        <f t="shared" si="4"/>
        <v>21.889400921658986</v>
      </c>
      <c r="O39" s="614">
        <f t="shared" si="5"/>
        <v>3.4562211981566824</v>
      </c>
      <c r="P39" s="615">
        <f t="shared" si="7"/>
        <v>0.9216589861751152</v>
      </c>
      <c r="Q39" s="615">
        <f t="shared" si="3"/>
        <v>46.774193548387096</v>
      </c>
    </row>
    <row r="40" spans="1:17" ht="12" customHeight="1">
      <c r="A40" s="776" t="s">
        <v>524</v>
      </c>
      <c r="B40" s="617"/>
      <c r="C40" s="618">
        <v>339</v>
      </c>
      <c r="D40" s="619">
        <v>175</v>
      </c>
      <c r="E40" s="620">
        <v>165</v>
      </c>
      <c r="F40" s="620">
        <v>76</v>
      </c>
      <c r="G40" s="620">
        <v>64</v>
      </c>
      <c r="H40" s="621">
        <v>10</v>
      </c>
      <c r="I40" s="622">
        <v>4</v>
      </c>
      <c r="J40" s="623">
        <v>160</v>
      </c>
      <c r="K40" s="624">
        <f t="shared" si="0"/>
        <v>51.62241887905604</v>
      </c>
      <c r="L40" s="567">
        <f t="shared" si="1"/>
        <v>48.67256637168141</v>
      </c>
      <c r="M40" s="625">
        <f t="shared" si="2"/>
        <v>22.418879056047196</v>
      </c>
      <c r="N40" s="625">
        <f t="shared" si="4"/>
        <v>18.87905604719764</v>
      </c>
      <c r="O40" s="626">
        <f t="shared" si="5"/>
        <v>2.949852507374631</v>
      </c>
      <c r="P40" s="627">
        <f t="shared" si="7"/>
        <v>1.1799410029498525</v>
      </c>
      <c r="Q40" s="627">
        <f t="shared" si="3"/>
        <v>47.1976401179941</v>
      </c>
    </row>
    <row r="41" spans="1:17" ht="12" customHeight="1">
      <c r="A41" s="777" t="s">
        <v>525</v>
      </c>
      <c r="B41" s="629"/>
      <c r="C41" s="606">
        <v>257</v>
      </c>
      <c r="D41" s="607">
        <v>177</v>
      </c>
      <c r="E41" s="608">
        <v>169</v>
      </c>
      <c r="F41" s="608">
        <v>58</v>
      </c>
      <c r="G41" s="608">
        <v>89</v>
      </c>
      <c r="H41" s="609">
        <v>8</v>
      </c>
      <c r="I41" s="610">
        <v>1</v>
      </c>
      <c r="J41" s="611">
        <v>79</v>
      </c>
      <c r="K41" s="612">
        <f aca="true" t="shared" si="8" ref="K41:K67">D41/C41*100</f>
        <v>68.8715953307393</v>
      </c>
      <c r="L41" s="560">
        <f aca="true" t="shared" si="9" ref="L41:L67">E41/C41*100</f>
        <v>65.75875486381322</v>
      </c>
      <c r="M41" s="613">
        <f aca="true" t="shared" si="10" ref="M41:M67">F41/C41*100</f>
        <v>22.56809338521401</v>
      </c>
      <c r="N41" s="613">
        <f t="shared" si="4"/>
        <v>34.63035019455253</v>
      </c>
      <c r="O41" s="614">
        <f t="shared" si="5"/>
        <v>3.11284046692607</v>
      </c>
      <c r="P41" s="615">
        <f t="shared" si="7"/>
        <v>0.38910505836575876</v>
      </c>
      <c r="Q41" s="615">
        <f aca="true" t="shared" si="11" ref="Q41:Q67">J41/C41*100</f>
        <v>30.739299610894943</v>
      </c>
    </row>
    <row r="42" spans="1:17" ht="12" customHeight="1">
      <c r="A42" s="777" t="s">
        <v>526</v>
      </c>
      <c r="B42" s="629"/>
      <c r="C42" s="606">
        <v>551</v>
      </c>
      <c r="D42" s="607">
        <v>363</v>
      </c>
      <c r="E42" s="608">
        <v>337</v>
      </c>
      <c r="F42" s="608">
        <v>129</v>
      </c>
      <c r="G42" s="608">
        <v>161</v>
      </c>
      <c r="H42" s="609">
        <v>26</v>
      </c>
      <c r="I42" s="610">
        <v>6</v>
      </c>
      <c r="J42" s="611">
        <v>182</v>
      </c>
      <c r="K42" s="612">
        <f t="shared" si="8"/>
        <v>65.88021778584393</v>
      </c>
      <c r="L42" s="560">
        <f t="shared" si="9"/>
        <v>61.16152450090744</v>
      </c>
      <c r="M42" s="613">
        <f t="shared" si="10"/>
        <v>23.41197822141561</v>
      </c>
      <c r="N42" s="613">
        <f t="shared" si="4"/>
        <v>29.219600725952816</v>
      </c>
      <c r="O42" s="614">
        <f t="shared" si="5"/>
        <v>4.71869328493648</v>
      </c>
      <c r="P42" s="615">
        <f t="shared" si="7"/>
        <v>1.0889292196007259</v>
      </c>
      <c r="Q42" s="615">
        <f t="shared" si="11"/>
        <v>33.03085299455535</v>
      </c>
    </row>
    <row r="43" spans="1:17" ht="12" customHeight="1">
      <c r="A43" s="777" t="s">
        <v>527</v>
      </c>
      <c r="B43" s="629"/>
      <c r="C43" s="606">
        <v>513</v>
      </c>
      <c r="D43" s="607">
        <v>363</v>
      </c>
      <c r="E43" s="608">
        <v>348</v>
      </c>
      <c r="F43" s="608">
        <v>145</v>
      </c>
      <c r="G43" s="608">
        <v>167</v>
      </c>
      <c r="H43" s="609">
        <v>15</v>
      </c>
      <c r="I43" s="610">
        <v>3</v>
      </c>
      <c r="J43" s="611">
        <v>147</v>
      </c>
      <c r="K43" s="612">
        <f t="shared" si="8"/>
        <v>70.76023391812866</v>
      </c>
      <c r="L43" s="560">
        <f t="shared" si="9"/>
        <v>67.83625730994152</v>
      </c>
      <c r="M43" s="613">
        <f t="shared" si="10"/>
        <v>28.26510721247563</v>
      </c>
      <c r="N43" s="613">
        <f t="shared" si="4"/>
        <v>32.553606237816766</v>
      </c>
      <c r="O43" s="614">
        <f t="shared" si="5"/>
        <v>2.923976608187134</v>
      </c>
      <c r="P43" s="615">
        <f t="shared" si="7"/>
        <v>0.5847953216374269</v>
      </c>
      <c r="Q43" s="615">
        <f t="shared" si="11"/>
        <v>28.654970760233915</v>
      </c>
    </row>
    <row r="44" spans="1:17" ht="12" customHeight="1">
      <c r="A44" s="778" t="s">
        <v>528</v>
      </c>
      <c r="B44" s="630"/>
      <c r="C44" s="631">
        <v>206</v>
      </c>
      <c r="D44" s="632">
        <v>111</v>
      </c>
      <c r="E44" s="633">
        <v>102</v>
      </c>
      <c r="F44" s="633">
        <v>40</v>
      </c>
      <c r="G44" s="633">
        <v>46</v>
      </c>
      <c r="H44" s="640">
        <v>9</v>
      </c>
      <c r="I44" s="635">
        <v>4</v>
      </c>
      <c r="J44" s="636">
        <v>91</v>
      </c>
      <c r="K44" s="637">
        <f t="shared" si="8"/>
        <v>53.883495145631066</v>
      </c>
      <c r="L44" s="553">
        <f t="shared" si="9"/>
        <v>49.51456310679612</v>
      </c>
      <c r="M44" s="638">
        <f t="shared" si="10"/>
        <v>19.41747572815534</v>
      </c>
      <c r="N44" s="638">
        <f t="shared" si="4"/>
        <v>22.330097087378643</v>
      </c>
      <c r="O44" s="641">
        <f t="shared" si="5"/>
        <v>4.368932038834951</v>
      </c>
      <c r="P44" s="639">
        <f t="shared" si="7"/>
        <v>1.9417475728155338</v>
      </c>
      <c r="Q44" s="639">
        <f t="shared" si="11"/>
        <v>44.1747572815534</v>
      </c>
    </row>
    <row r="45" spans="1:17" ht="12" customHeight="1">
      <c r="A45" s="777" t="s">
        <v>529</v>
      </c>
      <c r="B45" s="629"/>
      <c r="C45" s="606">
        <v>1480</v>
      </c>
      <c r="D45" s="607">
        <v>1146</v>
      </c>
      <c r="E45" s="608">
        <v>1097</v>
      </c>
      <c r="F45" s="608">
        <v>345</v>
      </c>
      <c r="G45" s="608">
        <v>619</v>
      </c>
      <c r="H45" s="609">
        <v>49</v>
      </c>
      <c r="I45" s="610">
        <v>2</v>
      </c>
      <c r="J45" s="611">
        <v>332</v>
      </c>
      <c r="K45" s="612">
        <f t="shared" si="8"/>
        <v>77.43243243243244</v>
      </c>
      <c r="L45" s="560">
        <f t="shared" si="9"/>
        <v>74.12162162162163</v>
      </c>
      <c r="M45" s="613">
        <f t="shared" si="10"/>
        <v>23.31081081081081</v>
      </c>
      <c r="N45" s="613">
        <f t="shared" si="4"/>
        <v>41.82432432432432</v>
      </c>
      <c r="O45" s="614">
        <f t="shared" si="5"/>
        <v>3.310810810810811</v>
      </c>
      <c r="P45" s="615">
        <f t="shared" si="7"/>
        <v>0.13513513513513514</v>
      </c>
      <c r="Q45" s="615">
        <f t="shared" si="11"/>
        <v>22.432432432432435</v>
      </c>
    </row>
    <row r="46" spans="1:17" ht="12" customHeight="1">
      <c r="A46" s="777" t="s">
        <v>530</v>
      </c>
      <c r="B46" s="629"/>
      <c r="C46" s="606">
        <v>261</v>
      </c>
      <c r="D46" s="607">
        <v>175</v>
      </c>
      <c r="E46" s="608">
        <v>159</v>
      </c>
      <c r="F46" s="608">
        <v>62</v>
      </c>
      <c r="G46" s="608">
        <v>61</v>
      </c>
      <c r="H46" s="609">
        <v>16</v>
      </c>
      <c r="I46" s="610" t="s">
        <v>312</v>
      </c>
      <c r="J46" s="611">
        <v>86</v>
      </c>
      <c r="K46" s="612">
        <f t="shared" si="8"/>
        <v>67.04980842911877</v>
      </c>
      <c r="L46" s="560">
        <f t="shared" si="9"/>
        <v>60.91954022988506</v>
      </c>
      <c r="M46" s="613">
        <f t="shared" si="10"/>
        <v>23.754789272030653</v>
      </c>
      <c r="N46" s="613">
        <f t="shared" si="4"/>
        <v>23.371647509578544</v>
      </c>
      <c r="O46" s="614">
        <f t="shared" si="5"/>
        <v>6.130268199233716</v>
      </c>
      <c r="P46" s="610" t="s">
        <v>312</v>
      </c>
      <c r="Q46" s="615">
        <f t="shared" si="11"/>
        <v>32.95019157088122</v>
      </c>
    </row>
    <row r="47" spans="1:17" ht="12" customHeight="1">
      <c r="A47" s="777" t="s">
        <v>531</v>
      </c>
      <c r="B47" s="629"/>
      <c r="C47" s="606">
        <v>250</v>
      </c>
      <c r="D47" s="607">
        <v>166</v>
      </c>
      <c r="E47" s="608">
        <v>151</v>
      </c>
      <c r="F47" s="608">
        <v>57</v>
      </c>
      <c r="G47" s="608">
        <v>77</v>
      </c>
      <c r="H47" s="609">
        <v>15</v>
      </c>
      <c r="I47" s="610">
        <v>2</v>
      </c>
      <c r="J47" s="611">
        <v>82</v>
      </c>
      <c r="K47" s="612">
        <f t="shared" si="8"/>
        <v>66.4</v>
      </c>
      <c r="L47" s="560">
        <f t="shared" si="9"/>
        <v>60.4</v>
      </c>
      <c r="M47" s="613">
        <f t="shared" si="10"/>
        <v>22.8</v>
      </c>
      <c r="N47" s="613">
        <f aca="true" t="shared" si="12" ref="N47:N67">G47/C47*100</f>
        <v>30.8</v>
      </c>
      <c r="O47" s="614">
        <f aca="true" t="shared" si="13" ref="O47:O67">H47/C47*100</f>
        <v>6</v>
      </c>
      <c r="P47" s="615">
        <f aca="true" t="shared" si="14" ref="P47:P60">I47/C47*100</f>
        <v>0.8</v>
      </c>
      <c r="Q47" s="615">
        <f t="shared" si="11"/>
        <v>32.800000000000004</v>
      </c>
    </row>
    <row r="48" spans="1:17" ht="12" customHeight="1">
      <c r="A48" s="777" t="s">
        <v>532</v>
      </c>
      <c r="B48" s="629"/>
      <c r="C48" s="606">
        <v>350</v>
      </c>
      <c r="D48" s="607">
        <v>246</v>
      </c>
      <c r="E48" s="608">
        <v>222</v>
      </c>
      <c r="F48" s="608">
        <v>73</v>
      </c>
      <c r="G48" s="608">
        <v>124</v>
      </c>
      <c r="H48" s="609">
        <v>24</v>
      </c>
      <c r="I48" s="610">
        <v>1</v>
      </c>
      <c r="J48" s="611">
        <v>103</v>
      </c>
      <c r="K48" s="612">
        <f t="shared" si="8"/>
        <v>70.28571428571428</v>
      </c>
      <c r="L48" s="560">
        <f t="shared" si="9"/>
        <v>63.42857142857142</v>
      </c>
      <c r="M48" s="613">
        <f t="shared" si="10"/>
        <v>20.857142857142858</v>
      </c>
      <c r="N48" s="613">
        <f t="shared" si="12"/>
        <v>35.42857142857142</v>
      </c>
      <c r="O48" s="614">
        <f t="shared" si="13"/>
        <v>6.857142857142858</v>
      </c>
      <c r="P48" s="615">
        <f t="shared" si="14"/>
        <v>0.2857142857142857</v>
      </c>
      <c r="Q48" s="615">
        <f t="shared" si="11"/>
        <v>29.428571428571427</v>
      </c>
    </row>
    <row r="49" spans="1:17" ht="12" customHeight="1">
      <c r="A49" s="777" t="s">
        <v>533</v>
      </c>
      <c r="B49" s="629"/>
      <c r="C49" s="606">
        <v>431</v>
      </c>
      <c r="D49" s="607">
        <v>268</v>
      </c>
      <c r="E49" s="608">
        <v>246</v>
      </c>
      <c r="F49" s="608">
        <v>100</v>
      </c>
      <c r="G49" s="608">
        <v>109</v>
      </c>
      <c r="H49" s="609">
        <v>22</v>
      </c>
      <c r="I49" s="610">
        <v>3</v>
      </c>
      <c r="J49" s="611">
        <v>159</v>
      </c>
      <c r="K49" s="612">
        <f t="shared" si="8"/>
        <v>62.18097447795824</v>
      </c>
      <c r="L49" s="560">
        <f t="shared" si="9"/>
        <v>57.076566125290014</v>
      </c>
      <c r="M49" s="613">
        <f t="shared" si="10"/>
        <v>23.201856148491878</v>
      </c>
      <c r="N49" s="613">
        <f t="shared" si="12"/>
        <v>25.290023201856147</v>
      </c>
      <c r="O49" s="614">
        <f t="shared" si="13"/>
        <v>5.104408352668213</v>
      </c>
      <c r="P49" s="615">
        <f t="shared" si="14"/>
        <v>0.6960556844547563</v>
      </c>
      <c r="Q49" s="615">
        <f t="shared" si="11"/>
        <v>36.89095127610209</v>
      </c>
    </row>
    <row r="50" spans="1:17" ht="12" customHeight="1">
      <c r="A50" s="776" t="s">
        <v>534</v>
      </c>
      <c r="B50" s="617"/>
      <c r="C50" s="618">
        <v>441</v>
      </c>
      <c r="D50" s="619">
        <v>300</v>
      </c>
      <c r="E50" s="620">
        <v>276</v>
      </c>
      <c r="F50" s="620">
        <v>122</v>
      </c>
      <c r="G50" s="620">
        <v>122</v>
      </c>
      <c r="H50" s="621">
        <v>24</v>
      </c>
      <c r="I50" s="622">
        <v>3</v>
      </c>
      <c r="J50" s="623">
        <v>138</v>
      </c>
      <c r="K50" s="624">
        <f t="shared" si="8"/>
        <v>68.02721088435374</v>
      </c>
      <c r="L50" s="567">
        <f t="shared" si="9"/>
        <v>62.585034013605444</v>
      </c>
      <c r="M50" s="625">
        <f t="shared" si="10"/>
        <v>27.66439909297052</v>
      </c>
      <c r="N50" s="625">
        <f t="shared" si="12"/>
        <v>27.66439909297052</v>
      </c>
      <c r="O50" s="626">
        <f t="shared" si="13"/>
        <v>5.442176870748299</v>
      </c>
      <c r="P50" s="627">
        <f t="shared" si="14"/>
        <v>0.6802721088435374</v>
      </c>
      <c r="Q50" s="627">
        <f t="shared" si="11"/>
        <v>31.292517006802722</v>
      </c>
    </row>
    <row r="51" spans="1:17" ht="12" customHeight="1">
      <c r="A51" s="777" t="s">
        <v>535</v>
      </c>
      <c r="B51" s="629"/>
      <c r="C51" s="606">
        <v>313</v>
      </c>
      <c r="D51" s="607">
        <v>193</v>
      </c>
      <c r="E51" s="608">
        <v>179</v>
      </c>
      <c r="F51" s="608">
        <v>63</v>
      </c>
      <c r="G51" s="608">
        <v>83</v>
      </c>
      <c r="H51" s="609">
        <v>14</v>
      </c>
      <c r="I51" s="610" t="s">
        <v>312</v>
      </c>
      <c r="J51" s="611">
        <v>120</v>
      </c>
      <c r="K51" s="612">
        <f t="shared" si="8"/>
        <v>61.66134185303515</v>
      </c>
      <c r="L51" s="560">
        <f t="shared" si="9"/>
        <v>57.18849840255591</v>
      </c>
      <c r="M51" s="613">
        <f t="shared" si="10"/>
        <v>20.12779552715655</v>
      </c>
      <c r="N51" s="613">
        <f t="shared" si="12"/>
        <v>26.517571884984026</v>
      </c>
      <c r="O51" s="614">
        <f t="shared" si="13"/>
        <v>4.472843450479233</v>
      </c>
      <c r="P51" s="559" t="s">
        <v>553</v>
      </c>
      <c r="Q51" s="615">
        <f t="shared" si="11"/>
        <v>38.33865814696485</v>
      </c>
    </row>
    <row r="52" spans="1:17" ht="12" customHeight="1">
      <c r="A52" s="777" t="s">
        <v>536</v>
      </c>
      <c r="B52" s="629"/>
      <c r="C52" s="606">
        <v>1649</v>
      </c>
      <c r="D52" s="607">
        <v>1099</v>
      </c>
      <c r="E52" s="608">
        <v>1041</v>
      </c>
      <c r="F52" s="608">
        <v>373</v>
      </c>
      <c r="G52" s="608">
        <v>499</v>
      </c>
      <c r="H52" s="609">
        <v>58</v>
      </c>
      <c r="I52" s="610">
        <v>5</v>
      </c>
      <c r="J52" s="611">
        <v>545</v>
      </c>
      <c r="K52" s="612">
        <f t="shared" si="8"/>
        <v>66.64645239539114</v>
      </c>
      <c r="L52" s="560">
        <f t="shared" si="9"/>
        <v>63.12916919345057</v>
      </c>
      <c r="M52" s="613">
        <f t="shared" si="10"/>
        <v>22.61976955730746</v>
      </c>
      <c r="N52" s="613">
        <f t="shared" si="12"/>
        <v>30.260764099454214</v>
      </c>
      <c r="O52" s="614">
        <f t="shared" si="13"/>
        <v>3.51728320194057</v>
      </c>
      <c r="P52" s="615">
        <f t="shared" si="14"/>
        <v>0.3032140691328078</v>
      </c>
      <c r="Q52" s="615">
        <f t="shared" si="11"/>
        <v>33.05033353547604</v>
      </c>
    </row>
    <row r="53" spans="1:17" ht="12" customHeight="1">
      <c r="A53" s="777" t="s">
        <v>537</v>
      </c>
      <c r="B53" s="629"/>
      <c r="C53" s="606">
        <v>1095</v>
      </c>
      <c r="D53" s="607">
        <v>747</v>
      </c>
      <c r="E53" s="608">
        <v>710</v>
      </c>
      <c r="F53" s="608">
        <v>247</v>
      </c>
      <c r="G53" s="608">
        <v>349</v>
      </c>
      <c r="H53" s="609">
        <v>37</v>
      </c>
      <c r="I53" s="610">
        <v>4</v>
      </c>
      <c r="J53" s="611">
        <v>344</v>
      </c>
      <c r="K53" s="612">
        <f t="shared" si="8"/>
        <v>68.21917808219177</v>
      </c>
      <c r="L53" s="560">
        <f t="shared" si="9"/>
        <v>64.84018264840182</v>
      </c>
      <c r="M53" s="613">
        <f t="shared" si="10"/>
        <v>22.557077625570777</v>
      </c>
      <c r="N53" s="613">
        <f t="shared" si="12"/>
        <v>31.87214611872146</v>
      </c>
      <c r="O53" s="614">
        <f t="shared" si="13"/>
        <v>3.3789954337899544</v>
      </c>
      <c r="P53" s="615">
        <f t="shared" si="14"/>
        <v>0.365296803652968</v>
      </c>
      <c r="Q53" s="615">
        <f t="shared" si="11"/>
        <v>31.41552511415525</v>
      </c>
    </row>
    <row r="54" spans="1:17" ht="12" customHeight="1">
      <c r="A54" s="778" t="s">
        <v>538</v>
      </c>
      <c r="B54" s="630"/>
      <c r="C54" s="631">
        <v>898</v>
      </c>
      <c r="D54" s="632">
        <v>690</v>
      </c>
      <c r="E54" s="633">
        <v>651</v>
      </c>
      <c r="F54" s="633">
        <v>252</v>
      </c>
      <c r="G54" s="633">
        <v>313</v>
      </c>
      <c r="H54" s="640">
        <v>39</v>
      </c>
      <c r="I54" s="635">
        <v>6</v>
      </c>
      <c r="J54" s="636">
        <v>201</v>
      </c>
      <c r="K54" s="637">
        <f t="shared" si="8"/>
        <v>76.83741648106904</v>
      </c>
      <c r="L54" s="553">
        <f t="shared" si="9"/>
        <v>72.49443207126949</v>
      </c>
      <c r="M54" s="638">
        <f t="shared" si="10"/>
        <v>28.06236080178174</v>
      </c>
      <c r="N54" s="638">
        <f t="shared" si="12"/>
        <v>34.85523385300668</v>
      </c>
      <c r="O54" s="641">
        <f t="shared" si="13"/>
        <v>4.342984409799555</v>
      </c>
      <c r="P54" s="639">
        <f t="shared" si="14"/>
        <v>0.6681514476614699</v>
      </c>
      <c r="Q54" s="639">
        <f t="shared" si="11"/>
        <v>22.383073496659243</v>
      </c>
    </row>
    <row r="55" spans="1:17" ht="12" customHeight="1">
      <c r="A55" s="777" t="s">
        <v>539</v>
      </c>
      <c r="B55" s="629"/>
      <c r="C55" s="606">
        <v>1176</v>
      </c>
      <c r="D55" s="607">
        <v>834</v>
      </c>
      <c r="E55" s="608">
        <v>783</v>
      </c>
      <c r="F55" s="608">
        <v>265</v>
      </c>
      <c r="G55" s="608">
        <v>410</v>
      </c>
      <c r="H55" s="609">
        <v>51</v>
      </c>
      <c r="I55" s="610">
        <v>5</v>
      </c>
      <c r="J55" s="611">
        <v>337</v>
      </c>
      <c r="K55" s="612">
        <f t="shared" si="8"/>
        <v>70.91836734693877</v>
      </c>
      <c r="L55" s="560">
        <f t="shared" si="9"/>
        <v>66.58163265306123</v>
      </c>
      <c r="M55" s="613">
        <f t="shared" si="10"/>
        <v>22.534013605442176</v>
      </c>
      <c r="N55" s="613">
        <f t="shared" si="12"/>
        <v>34.863945578231295</v>
      </c>
      <c r="O55" s="614">
        <f t="shared" si="13"/>
        <v>4.336734693877551</v>
      </c>
      <c r="P55" s="615">
        <f t="shared" si="14"/>
        <v>0.4251700680272109</v>
      </c>
      <c r="Q55" s="615">
        <f t="shared" si="11"/>
        <v>28.656462585034014</v>
      </c>
    </row>
    <row r="56" spans="1:17" ht="12" customHeight="1">
      <c r="A56" s="777" t="s">
        <v>540</v>
      </c>
      <c r="B56" s="629"/>
      <c r="C56" s="606">
        <v>769</v>
      </c>
      <c r="D56" s="607">
        <v>592</v>
      </c>
      <c r="E56" s="608">
        <v>559</v>
      </c>
      <c r="F56" s="608">
        <v>193</v>
      </c>
      <c r="G56" s="608">
        <v>294</v>
      </c>
      <c r="H56" s="609">
        <v>33</v>
      </c>
      <c r="I56" s="610">
        <v>3</v>
      </c>
      <c r="J56" s="611">
        <v>174</v>
      </c>
      <c r="K56" s="612">
        <f t="shared" si="8"/>
        <v>76.98309492847855</v>
      </c>
      <c r="L56" s="560">
        <f t="shared" si="9"/>
        <v>72.69180754226268</v>
      </c>
      <c r="M56" s="613">
        <f t="shared" si="10"/>
        <v>25.097529258777634</v>
      </c>
      <c r="N56" s="613">
        <f t="shared" si="12"/>
        <v>38.23146944083225</v>
      </c>
      <c r="O56" s="614">
        <f t="shared" si="13"/>
        <v>4.291287386215865</v>
      </c>
      <c r="P56" s="615">
        <f t="shared" si="14"/>
        <v>0.3901170351105332</v>
      </c>
      <c r="Q56" s="615">
        <f t="shared" si="11"/>
        <v>22.62678803641092</v>
      </c>
    </row>
    <row r="57" spans="1:17" ht="12" customHeight="1">
      <c r="A57" s="777" t="s">
        <v>541</v>
      </c>
      <c r="B57" s="629"/>
      <c r="C57" s="606">
        <v>786</v>
      </c>
      <c r="D57" s="607">
        <v>571</v>
      </c>
      <c r="E57" s="608">
        <v>542</v>
      </c>
      <c r="F57" s="608">
        <v>185</v>
      </c>
      <c r="G57" s="608">
        <v>286</v>
      </c>
      <c r="H57" s="609">
        <v>29</v>
      </c>
      <c r="I57" s="610">
        <v>6</v>
      </c>
      <c r="J57" s="611">
        <v>209</v>
      </c>
      <c r="K57" s="612">
        <f t="shared" si="8"/>
        <v>72.64631043256998</v>
      </c>
      <c r="L57" s="560">
        <f t="shared" si="9"/>
        <v>68.95674300254453</v>
      </c>
      <c r="M57" s="613">
        <f t="shared" si="10"/>
        <v>23.536895674300254</v>
      </c>
      <c r="N57" s="613">
        <f t="shared" si="12"/>
        <v>36.38676844783715</v>
      </c>
      <c r="O57" s="614">
        <f t="shared" si="13"/>
        <v>3.689567430025445</v>
      </c>
      <c r="P57" s="615">
        <f t="shared" si="14"/>
        <v>0.7633587786259541</v>
      </c>
      <c r="Q57" s="615">
        <f t="shared" si="11"/>
        <v>26.590330788804074</v>
      </c>
    </row>
    <row r="58" spans="1:17" ht="12" customHeight="1">
      <c r="A58" s="777" t="s">
        <v>542</v>
      </c>
      <c r="B58" s="629"/>
      <c r="C58" s="606">
        <v>518</v>
      </c>
      <c r="D58" s="607">
        <v>289</v>
      </c>
      <c r="E58" s="608">
        <v>267</v>
      </c>
      <c r="F58" s="608">
        <v>122</v>
      </c>
      <c r="G58" s="608">
        <v>109</v>
      </c>
      <c r="H58" s="609">
        <v>22</v>
      </c>
      <c r="I58" s="610">
        <v>2</v>
      </c>
      <c r="J58" s="611">
        <v>227</v>
      </c>
      <c r="K58" s="612">
        <f t="shared" si="8"/>
        <v>55.79150579150579</v>
      </c>
      <c r="L58" s="560">
        <f t="shared" si="9"/>
        <v>51.54440154440154</v>
      </c>
      <c r="M58" s="613">
        <f t="shared" si="10"/>
        <v>23.552123552123554</v>
      </c>
      <c r="N58" s="613">
        <f t="shared" si="12"/>
        <v>21.042471042471043</v>
      </c>
      <c r="O58" s="614">
        <f t="shared" si="13"/>
        <v>4.247104247104247</v>
      </c>
      <c r="P58" s="615">
        <f t="shared" si="14"/>
        <v>0.3861003861003861</v>
      </c>
      <c r="Q58" s="615">
        <f t="shared" si="11"/>
        <v>43.82239382239382</v>
      </c>
    </row>
    <row r="59" spans="1:17" ht="12" customHeight="1">
      <c r="A59" s="777" t="s">
        <v>543</v>
      </c>
      <c r="B59" s="629"/>
      <c r="C59" s="606">
        <v>501</v>
      </c>
      <c r="D59" s="607">
        <v>448</v>
      </c>
      <c r="E59" s="608">
        <v>418</v>
      </c>
      <c r="F59" s="608">
        <v>117</v>
      </c>
      <c r="G59" s="608">
        <v>250</v>
      </c>
      <c r="H59" s="609">
        <v>30</v>
      </c>
      <c r="I59" s="610">
        <v>1</v>
      </c>
      <c r="J59" s="611">
        <v>52</v>
      </c>
      <c r="K59" s="612">
        <f t="shared" si="8"/>
        <v>89.42115768463074</v>
      </c>
      <c r="L59" s="560">
        <f t="shared" si="9"/>
        <v>83.43313373253493</v>
      </c>
      <c r="M59" s="613">
        <f t="shared" si="10"/>
        <v>23.353293413173652</v>
      </c>
      <c r="N59" s="613">
        <f t="shared" si="12"/>
        <v>49.9001996007984</v>
      </c>
      <c r="O59" s="614">
        <f t="shared" si="13"/>
        <v>5.9880239520958085</v>
      </c>
      <c r="P59" s="639">
        <f t="shared" si="14"/>
        <v>0.19960079840319359</v>
      </c>
      <c r="Q59" s="615">
        <f t="shared" si="11"/>
        <v>10.379241516966067</v>
      </c>
    </row>
    <row r="60" spans="1:17" ht="12" customHeight="1">
      <c r="A60" s="776" t="s">
        <v>544</v>
      </c>
      <c r="B60" s="617"/>
      <c r="C60" s="618">
        <v>492</v>
      </c>
      <c r="D60" s="619">
        <v>429</v>
      </c>
      <c r="E60" s="620">
        <v>395</v>
      </c>
      <c r="F60" s="620">
        <v>175</v>
      </c>
      <c r="G60" s="620">
        <v>178</v>
      </c>
      <c r="H60" s="621">
        <v>34</v>
      </c>
      <c r="I60" s="622">
        <v>1</v>
      </c>
      <c r="J60" s="623">
        <v>61</v>
      </c>
      <c r="K60" s="624">
        <f t="shared" si="8"/>
        <v>87.1951219512195</v>
      </c>
      <c r="L60" s="567">
        <f t="shared" si="9"/>
        <v>80.28455284552845</v>
      </c>
      <c r="M60" s="625">
        <f t="shared" si="10"/>
        <v>35.56910569105691</v>
      </c>
      <c r="N60" s="625">
        <f t="shared" si="12"/>
        <v>36.17886178861789</v>
      </c>
      <c r="O60" s="626">
        <f t="shared" si="13"/>
        <v>6.910569105691057</v>
      </c>
      <c r="P60" s="615">
        <f t="shared" si="14"/>
        <v>0.20325203252032523</v>
      </c>
      <c r="Q60" s="627">
        <f t="shared" si="11"/>
        <v>12.398373983739837</v>
      </c>
    </row>
    <row r="61" spans="1:17" ht="12" customHeight="1">
      <c r="A61" s="777" t="s">
        <v>545</v>
      </c>
      <c r="B61" s="629"/>
      <c r="C61" s="606">
        <v>1798</v>
      </c>
      <c r="D61" s="607">
        <v>1335</v>
      </c>
      <c r="E61" s="608">
        <v>1254</v>
      </c>
      <c r="F61" s="608">
        <v>447</v>
      </c>
      <c r="G61" s="608">
        <v>547</v>
      </c>
      <c r="H61" s="609">
        <v>81</v>
      </c>
      <c r="I61" s="610">
        <v>13</v>
      </c>
      <c r="J61" s="611">
        <v>447</v>
      </c>
      <c r="K61" s="612">
        <f t="shared" si="8"/>
        <v>74.24916573971079</v>
      </c>
      <c r="L61" s="560">
        <f t="shared" si="9"/>
        <v>69.74416017797553</v>
      </c>
      <c r="M61" s="613">
        <f t="shared" si="10"/>
        <v>24.86095661846496</v>
      </c>
      <c r="N61" s="613">
        <f t="shared" si="12"/>
        <v>30.42269187986652</v>
      </c>
      <c r="O61" s="614">
        <f t="shared" si="13"/>
        <v>4.505005561735262</v>
      </c>
      <c r="P61" s="615">
        <f>I61/C61*100</f>
        <v>0.7230255839822024</v>
      </c>
      <c r="Q61" s="615">
        <f t="shared" si="11"/>
        <v>24.86095661846496</v>
      </c>
    </row>
    <row r="62" spans="1:17" ht="12" customHeight="1">
      <c r="A62" s="777" t="s">
        <v>546</v>
      </c>
      <c r="B62" s="629"/>
      <c r="C62" s="606">
        <v>1402</v>
      </c>
      <c r="D62" s="607">
        <v>1051</v>
      </c>
      <c r="E62" s="608">
        <v>993</v>
      </c>
      <c r="F62" s="608">
        <v>380</v>
      </c>
      <c r="G62" s="608">
        <v>406</v>
      </c>
      <c r="H62" s="609">
        <v>58</v>
      </c>
      <c r="I62" s="610">
        <v>11</v>
      </c>
      <c r="J62" s="611">
        <v>337</v>
      </c>
      <c r="K62" s="612">
        <f t="shared" si="8"/>
        <v>74.96433666191156</v>
      </c>
      <c r="L62" s="560">
        <f t="shared" si="9"/>
        <v>70.82738944365192</v>
      </c>
      <c r="M62" s="613">
        <f t="shared" si="10"/>
        <v>27.10413694721826</v>
      </c>
      <c r="N62" s="613">
        <f t="shared" si="12"/>
        <v>28.9586305278174</v>
      </c>
      <c r="O62" s="614">
        <f t="shared" si="13"/>
        <v>4.136947218259629</v>
      </c>
      <c r="P62" s="615">
        <f>I62/C62*100</f>
        <v>0.7845934379457917</v>
      </c>
      <c r="Q62" s="615">
        <f t="shared" si="11"/>
        <v>24.037089871611983</v>
      </c>
    </row>
    <row r="63" spans="1:17" ht="12" customHeight="1">
      <c r="A63" s="777" t="s">
        <v>547</v>
      </c>
      <c r="B63" s="629"/>
      <c r="C63" s="606">
        <v>651</v>
      </c>
      <c r="D63" s="607">
        <v>568</v>
      </c>
      <c r="E63" s="608">
        <v>530</v>
      </c>
      <c r="F63" s="608">
        <v>244</v>
      </c>
      <c r="G63" s="608">
        <v>231</v>
      </c>
      <c r="H63" s="609">
        <v>38</v>
      </c>
      <c r="I63" s="610">
        <v>2</v>
      </c>
      <c r="J63" s="611">
        <v>81</v>
      </c>
      <c r="K63" s="612">
        <f t="shared" si="8"/>
        <v>87.25038402457757</v>
      </c>
      <c r="L63" s="560">
        <f t="shared" si="9"/>
        <v>81.41321044546851</v>
      </c>
      <c r="M63" s="613">
        <f t="shared" si="10"/>
        <v>37.48079877112136</v>
      </c>
      <c r="N63" s="613">
        <f t="shared" si="12"/>
        <v>35.483870967741936</v>
      </c>
      <c r="O63" s="614">
        <f t="shared" si="13"/>
        <v>5.837173579109063</v>
      </c>
      <c r="P63" s="615">
        <f>I63/C63*100</f>
        <v>0.30721966205837176</v>
      </c>
      <c r="Q63" s="615">
        <f t="shared" si="11"/>
        <v>12.442396313364055</v>
      </c>
    </row>
    <row r="64" spans="1:17" ht="12" customHeight="1">
      <c r="A64" s="778" t="s">
        <v>548</v>
      </c>
      <c r="B64" s="630"/>
      <c r="C64" s="631">
        <v>434</v>
      </c>
      <c r="D64" s="632">
        <v>375</v>
      </c>
      <c r="E64" s="633">
        <v>352</v>
      </c>
      <c r="F64" s="633">
        <v>158</v>
      </c>
      <c r="G64" s="633">
        <v>161</v>
      </c>
      <c r="H64" s="640">
        <v>23</v>
      </c>
      <c r="I64" s="635">
        <v>2</v>
      </c>
      <c r="J64" s="636">
        <v>56</v>
      </c>
      <c r="K64" s="637">
        <f t="shared" si="8"/>
        <v>86.40552995391705</v>
      </c>
      <c r="L64" s="553">
        <f t="shared" si="9"/>
        <v>81.10599078341014</v>
      </c>
      <c r="M64" s="638">
        <f t="shared" si="10"/>
        <v>36.405529953917046</v>
      </c>
      <c r="N64" s="638">
        <f t="shared" si="12"/>
        <v>37.096774193548384</v>
      </c>
      <c r="O64" s="641">
        <f t="shared" si="13"/>
        <v>5.299539170506913</v>
      </c>
      <c r="P64" s="639">
        <f>I64/C64*100</f>
        <v>0.4608294930875576</v>
      </c>
      <c r="Q64" s="639">
        <f t="shared" si="11"/>
        <v>12.903225806451612</v>
      </c>
    </row>
    <row r="65" spans="1:17" ht="12" customHeight="1">
      <c r="A65" s="777" t="s">
        <v>549</v>
      </c>
      <c r="B65" s="629"/>
      <c r="C65" s="606">
        <v>1157</v>
      </c>
      <c r="D65" s="607">
        <v>673</v>
      </c>
      <c r="E65" s="608">
        <v>639</v>
      </c>
      <c r="F65" s="608">
        <v>234</v>
      </c>
      <c r="G65" s="608">
        <v>263</v>
      </c>
      <c r="H65" s="609">
        <v>34</v>
      </c>
      <c r="I65" s="610">
        <v>12</v>
      </c>
      <c r="J65" s="611">
        <v>472</v>
      </c>
      <c r="K65" s="612">
        <f t="shared" si="8"/>
        <v>58.1676750216076</v>
      </c>
      <c r="L65" s="560">
        <f t="shared" si="9"/>
        <v>55.22904062229905</v>
      </c>
      <c r="M65" s="613">
        <f t="shared" si="10"/>
        <v>20.224719101123593</v>
      </c>
      <c r="N65" s="613">
        <f t="shared" si="12"/>
        <v>22.731201382886777</v>
      </c>
      <c r="O65" s="614">
        <f t="shared" si="13"/>
        <v>2.938634399308557</v>
      </c>
      <c r="P65" s="615">
        <f>I65/C65*100</f>
        <v>1.0371650821089022</v>
      </c>
      <c r="Q65" s="615">
        <f t="shared" si="11"/>
        <v>40.79515989628349</v>
      </c>
    </row>
    <row r="66" spans="1:17" ht="12" customHeight="1">
      <c r="A66" s="777" t="s">
        <v>550</v>
      </c>
      <c r="B66" s="629"/>
      <c r="C66" s="606">
        <v>161</v>
      </c>
      <c r="D66" s="607">
        <v>151</v>
      </c>
      <c r="E66" s="608">
        <v>140</v>
      </c>
      <c r="F66" s="608">
        <v>35</v>
      </c>
      <c r="G66" s="608">
        <v>90</v>
      </c>
      <c r="H66" s="609">
        <v>11</v>
      </c>
      <c r="I66" s="610" t="s">
        <v>312</v>
      </c>
      <c r="J66" s="646">
        <v>10</v>
      </c>
      <c r="K66" s="612">
        <f>D66/C66*100</f>
        <v>93.7888198757764</v>
      </c>
      <c r="L66" s="560">
        <f>E66/C66*100</f>
        <v>86.95652173913044</v>
      </c>
      <c r="M66" s="613">
        <f>F66/C66*100</f>
        <v>21.73913043478261</v>
      </c>
      <c r="N66" s="613">
        <f>G66/C66*100</f>
        <v>55.90062111801242</v>
      </c>
      <c r="O66" s="614">
        <f>H66/C66*100</f>
        <v>6.832298136645963</v>
      </c>
      <c r="P66" s="559" t="s">
        <v>297</v>
      </c>
      <c r="Q66" s="615">
        <f>J66/C66*100</f>
        <v>6.211180124223603</v>
      </c>
    </row>
    <row r="67" spans="1:17" ht="12" customHeight="1">
      <c r="A67" s="777" t="s">
        <v>551</v>
      </c>
      <c r="B67" s="629"/>
      <c r="C67" s="606">
        <v>337</v>
      </c>
      <c r="D67" s="607">
        <v>317</v>
      </c>
      <c r="E67" s="608">
        <v>300</v>
      </c>
      <c r="F67" s="608">
        <v>71</v>
      </c>
      <c r="G67" s="608">
        <v>205</v>
      </c>
      <c r="H67" s="609">
        <v>17</v>
      </c>
      <c r="I67" s="610" t="s">
        <v>312</v>
      </c>
      <c r="J67" s="611">
        <v>20</v>
      </c>
      <c r="K67" s="612">
        <f t="shared" si="8"/>
        <v>94.06528189910979</v>
      </c>
      <c r="L67" s="560">
        <f t="shared" si="9"/>
        <v>89.02077151335311</v>
      </c>
      <c r="M67" s="613">
        <f t="shared" si="10"/>
        <v>21.068249258160236</v>
      </c>
      <c r="N67" s="613">
        <f t="shared" si="12"/>
        <v>60.83086053412463</v>
      </c>
      <c r="O67" s="614">
        <f t="shared" si="13"/>
        <v>5.044510385756676</v>
      </c>
      <c r="P67" s="610" t="s">
        <v>312</v>
      </c>
      <c r="Q67" s="615">
        <f t="shared" si="11"/>
        <v>5.934718100890208</v>
      </c>
    </row>
    <row r="68" spans="1:17" ht="12" customHeight="1">
      <c r="A68" s="779" t="s">
        <v>552</v>
      </c>
      <c r="B68" s="642"/>
      <c r="C68" s="651">
        <v>22</v>
      </c>
      <c r="D68" s="652">
        <v>19</v>
      </c>
      <c r="E68" s="653">
        <v>19</v>
      </c>
      <c r="F68" s="653">
        <v>7</v>
      </c>
      <c r="G68" s="653">
        <v>11</v>
      </c>
      <c r="H68" s="654" t="s">
        <v>312</v>
      </c>
      <c r="I68" s="643">
        <v>1</v>
      </c>
      <c r="J68" s="655">
        <v>2</v>
      </c>
      <c r="K68" s="647">
        <f>D68/C68*100</f>
        <v>86.36363636363636</v>
      </c>
      <c r="L68" s="648">
        <f>E68/C68*100</f>
        <v>86.36363636363636</v>
      </c>
      <c r="M68" s="649">
        <f>F68/C68*100</f>
        <v>31.818181818181817</v>
      </c>
      <c r="N68" s="649">
        <f>G68/C68*100</f>
        <v>50</v>
      </c>
      <c r="O68" s="650" t="s">
        <v>576</v>
      </c>
      <c r="P68" s="793">
        <f>I68/C68*100</f>
        <v>4.545454545454546</v>
      </c>
      <c r="Q68" s="792">
        <f>J68/C68*100</f>
        <v>9.090909090909092</v>
      </c>
    </row>
    <row r="71" spans="15:17" ht="12">
      <c r="O71" s="645"/>
      <c r="P71" s="645"/>
      <c r="Q71" s="645"/>
    </row>
  </sheetData>
  <mergeCells count="15">
    <mergeCell ref="A4:B7"/>
    <mergeCell ref="E4:H5"/>
    <mergeCell ref="I4:I7"/>
    <mergeCell ref="J4:J7"/>
    <mergeCell ref="C4:C7"/>
    <mergeCell ref="K4:Q4"/>
    <mergeCell ref="P5:P7"/>
    <mergeCell ref="Q5:Q7"/>
    <mergeCell ref="D4:D7"/>
    <mergeCell ref="K5:K7"/>
    <mergeCell ref="L5:O5"/>
    <mergeCell ref="L6:N6"/>
    <mergeCell ref="O6:O7"/>
    <mergeCell ref="H6:H7"/>
    <mergeCell ref="E6:G6"/>
  </mergeCells>
  <hyperlinks>
    <hyperlink ref="A1" location="目次!A26" display="目次へ"/>
  </hyperlinks>
  <printOptions/>
  <pageMargins left="0.5905511811023623" right="0.5905511811023623" top="0.7874015748031497" bottom="0.3937007874015748" header="0.1968503937007874" footer="0.31496062992125984"/>
  <pageSetup firstPageNumber="35" useFirstPageNumber="1" horizontalDpi="600" verticalDpi="600" orientation="portrait" paperSize="9" r:id="rId1"/>
  <headerFooter alignWithMargins="0">
    <oddFooter>&amp;C&amp;"ＭＳ 明朝,標準"&amp;10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A1" sqref="A1"/>
    </sheetView>
  </sheetViews>
  <sheetFormatPr defaultColWidth="9.00390625" defaultRowHeight="13.5"/>
  <cols>
    <col min="1" max="1" width="8.625" style="628" customWidth="1"/>
    <col min="2" max="2" width="0.875" style="628" customWidth="1"/>
    <col min="3" max="3" width="7.125" style="628" customWidth="1"/>
    <col min="4" max="7" width="6.00390625" style="628" customWidth="1"/>
    <col min="8" max="8" width="5.625" style="628" customWidth="1"/>
    <col min="9" max="9" width="5.25390625" style="644" customWidth="1"/>
    <col min="10" max="10" width="5.875" style="644" customWidth="1"/>
    <col min="11" max="11" width="7.125" style="628" customWidth="1"/>
    <col min="12" max="13" width="6.00390625" style="628" customWidth="1"/>
    <col min="14" max="14" width="5.625" style="628" customWidth="1"/>
    <col min="15" max="15" width="5.25390625" style="644" customWidth="1"/>
    <col min="16" max="16" width="8.00390625" style="628" customWidth="1"/>
    <col min="17" max="17" width="8.00390625" style="668" customWidth="1"/>
    <col min="18" max="16384" width="8.00390625" style="628" customWidth="1"/>
  </cols>
  <sheetData>
    <row r="1" ht="15" customHeight="1">
      <c r="A1" s="843" t="s">
        <v>700</v>
      </c>
    </row>
    <row r="2" spans="1:17" s="593" customFormat="1" ht="13.5" customHeight="1">
      <c r="A2" s="496" t="s">
        <v>690</v>
      </c>
      <c r="I2" s="594"/>
      <c r="J2" s="594"/>
      <c r="K2" s="675"/>
      <c r="L2" s="675"/>
      <c r="M2" s="675"/>
      <c r="N2" s="675"/>
      <c r="O2" s="678"/>
      <c r="Q2" s="656"/>
    </row>
    <row r="3" spans="9:17" s="593" customFormat="1" ht="6" customHeight="1">
      <c r="I3" s="594"/>
      <c r="J3" s="594"/>
      <c r="K3" s="675"/>
      <c r="L3" s="675"/>
      <c r="M3" s="675"/>
      <c r="N3" s="675"/>
      <c r="O3" s="679"/>
      <c r="Q3" s="656"/>
    </row>
    <row r="4" spans="1:17" s="596" customFormat="1" ht="6" customHeight="1">
      <c r="A4" s="1026" t="s">
        <v>555</v>
      </c>
      <c r="B4" s="1038"/>
      <c r="C4" s="1048" t="s">
        <v>691</v>
      </c>
      <c r="D4" s="595"/>
      <c r="E4" s="595"/>
      <c r="F4" s="595"/>
      <c r="G4" s="595"/>
      <c r="H4" s="595"/>
      <c r="I4" s="595"/>
      <c r="J4" s="657"/>
      <c r="K4" s="1048" t="s">
        <v>692</v>
      </c>
      <c r="L4" s="595"/>
      <c r="M4" s="681"/>
      <c r="N4" s="681"/>
      <c r="O4" s="681"/>
      <c r="Q4" s="658"/>
    </row>
    <row r="5" spans="1:17" s="596" customFormat="1" ht="6" customHeight="1">
      <c r="A5" s="1039"/>
      <c r="B5" s="1040"/>
      <c r="C5" s="1010"/>
      <c r="D5" s="1049" t="s">
        <v>560</v>
      </c>
      <c r="E5" s="659"/>
      <c r="F5" s="659"/>
      <c r="G5" s="659"/>
      <c r="H5" s="660"/>
      <c r="I5" s="1050" t="s">
        <v>558</v>
      </c>
      <c r="J5" s="1050" t="s">
        <v>487</v>
      </c>
      <c r="K5" s="1010"/>
      <c r="L5" s="1044" t="s">
        <v>577</v>
      </c>
      <c r="M5" s="1045"/>
      <c r="N5" s="1046"/>
      <c r="O5" s="1047" t="s">
        <v>558</v>
      </c>
      <c r="Q5" s="658"/>
    </row>
    <row r="6" spans="1:17" s="596" customFormat="1" ht="12.75" customHeight="1">
      <c r="A6" s="1039"/>
      <c r="B6" s="1040"/>
      <c r="C6" s="1010"/>
      <c r="D6" s="1021"/>
      <c r="E6" s="1021" t="s">
        <v>489</v>
      </c>
      <c r="F6" s="1021"/>
      <c r="G6" s="1021"/>
      <c r="H6" s="1043" t="s">
        <v>575</v>
      </c>
      <c r="I6" s="1050"/>
      <c r="J6" s="1050"/>
      <c r="K6" s="1010"/>
      <c r="L6" s="1025"/>
      <c r="M6" s="1019"/>
      <c r="N6" s="1020"/>
      <c r="O6" s="1047"/>
      <c r="Q6" s="658"/>
    </row>
    <row r="7" spans="1:17" s="596" customFormat="1" ht="30.75" customHeight="1">
      <c r="A7" s="1041"/>
      <c r="B7" s="1042"/>
      <c r="C7" s="1025"/>
      <c r="D7" s="1021"/>
      <c r="E7" s="598" t="s">
        <v>80</v>
      </c>
      <c r="F7" s="598" t="s">
        <v>326</v>
      </c>
      <c r="G7" s="598" t="s">
        <v>491</v>
      </c>
      <c r="H7" s="1043"/>
      <c r="I7" s="1050"/>
      <c r="J7" s="1050"/>
      <c r="K7" s="1025"/>
      <c r="L7" s="598" t="s">
        <v>486</v>
      </c>
      <c r="M7" s="598" t="s">
        <v>489</v>
      </c>
      <c r="N7" s="795" t="s">
        <v>575</v>
      </c>
      <c r="O7" s="1047"/>
      <c r="Q7" s="658"/>
    </row>
    <row r="8" spans="1:17" s="596" customFormat="1" ht="7.5" customHeight="1">
      <c r="A8" s="774"/>
      <c r="B8" s="600"/>
      <c r="C8" s="601" t="s">
        <v>221</v>
      </c>
      <c r="D8" s="602" t="s">
        <v>221</v>
      </c>
      <c r="E8" s="603" t="s">
        <v>221</v>
      </c>
      <c r="F8" s="603" t="s">
        <v>221</v>
      </c>
      <c r="G8" s="603" t="s">
        <v>221</v>
      </c>
      <c r="H8" s="604" t="s">
        <v>221</v>
      </c>
      <c r="I8" s="661" t="s">
        <v>221</v>
      </c>
      <c r="J8" s="604" t="s">
        <v>221</v>
      </c>
      <c r="K8" s="601" t="s">
        <v>221</v>
      </c>
      <c r="L8" s="602" t="s">
        <v>221</v>
      </c>
      <c r="M8" s="603" t="s">
        <v>221</v>
      </c>
      <c r="N8" s="604" t="s">
        <v>221</v>
      </c>
      <c r="O8" s="602" t="s">
        <v>221</v>
      </c>
      <c r="Q8" s="658"/>
    </row>
    <row r="9" spans="1:17" s="616" customFormat="1" ht="12" customHeight="1">
      <c r="A9" s="775" t="s">
        <v>52</v>
      </c>
      <c r="B9" s="605"/>
      <c r="C9" s="631">
        <f>SUM(C10:C68)</f>
        <v>92236</v>
      </c>
      <c r="D9" s="633">
        <f aca="true" t="shared" si="0" ref="D9:J9">SUM(D10:D68)</f>
        <v>79968</v>
      </c>
      <c r="E9" s="633">
        <f t="shared" si="0"/>
        <v>73234</v>
      </c>
      <c r="F9" s="633">
        <f t="shared" si="0"/>
        <v>19832</v>
      </c>
      <c r="G9" s="633">
        <f t="shared" si="0"/>
        <v>44536</v>
      </c>
      <c r="H9" s="640">
        <f t="shared" si="0"/>
        <v>6734</v>
      </c>
      <c r="I9" s="640">
        <f t="shared" si="0"/>
        <v>560</v>
      </c>
      <c r="J9" s="636">
        <f t="shared" si="0"/>
        <v>11609</v>
      </c>
      <c r="K9" s="670">
        <f>C9/'表23'!C9</f>
        <v>2.3215706015605337</v>
      </c>
      <c r="L9" s="671">
        <f>'表24'!D9/'表23'!D9</f>
        <v>2.8706608751839755</v>
      </c>
      <c r="M9" s="688">
        <f>'表24'!E9/'表23'!E9</f>
        <v>2.809991558591052</v>
      </c>
      <c r="N9" s="688">
        <f>H9/'表23'!H9</f>
        <v>3.7515320334261837</v>
      </c>
      <c r="O9" s="671">
        <f>I9/'表23'!I9</f>
        <v>2.4347826086956523</v>
      </c>
      <c r="Q9" s="665"/>
    </row>
    <row r="10" spans="1:15" ht="12" customHeight="1">
      <c r="A10" s="776" t="s">
        <v>582</v>
      </c>
      <c r="B10" s="617"/>
      <c r="C10" s="618">
        <v>450</v>
      </c>
      <c r="D10" s="619">
        <v>401</v>
      </c>
      <c r="E10" s="620">
        <v>376</v>
      </c>
      <c r="F10" s="620">
        <v>108</v>
      </c>
      <c r="G10" s="620">
        <v>216</v>
      </c>
      <c r="H10" s="621">
        <v>25</v>
      </c>
      <c r="I10" s="622">
        <v>4</v>
      </c>
      <c r="J10" s="662">
        <v>45</v>
      </c>
      <c r="K10" s="663">
        <f>C10/'表23'!C10</f>
        <v>2.33160621761658</v>
      </c>
      <c r="L10" s="664">
        <f>'表24'!D10/'表23'!D10</f>
        <v>2.7465753424657535</v>
      </c>
      <c r="M10" s="685">
        <f>'表24'!E10/'表23'!E10</f>
        <v>2.7246376811594204</v>
      </c>
      <c r="N10" s="686">
        <f>H10/'表23'!H10</f>
        <v>3.125</v>
      </c>
      <c r="O10" s="667">
        <f>I10/'表23'!I10</f>
        <v>2</v>
      </c>
    </row>
    <row r="11" spans="1:15" ht="12" customHeight="1">
      <c r="A11" s="777" t="s">
        <v>583</v>
      </c>
      <c r="B11" s="629"/>
      <c r="C11" s="606">
        <v>531</v>
      </c>
      <c r="D11" s="607">
        <v>459</v>
      </c>
      <c r="E11" s="608">
        <v>393</v>
      </c>
      <c r="F11" s="608">
        <v>148</v>
      </c>
      <c r="G11" s="608">
        <v>214</v>
      </c>
      <c r="H11" s="609">
        <v>66</v>
      </c>
      <c r="I11" s="610">
        <v>17</v>
      </c>
      <c r="J11" s="662">
        <v>50</v>
      </c>
      <c r="K11" s="663">
        <f>C11/'表23'!C11</f>
        <v>2.36</v>
      </c>
      <c r="L11" s="664">
        <f>'表24'!D11/'表23'!D11</f>
        <v>2.748502994011976</v>
      </c>
      <c r="M11" s="685">
        <f>'表24'!E11/'表23'!E11</f>
        <v>2.62</v>
      </c>
      <c r="N11" s="685">
        <f>H11/'表23'!H11</f>
        <v>3.8823529411764706</v>
      </c>
      <c r="O11" s="664">
        <f>I11/'表23'!I11</f>
        <v>2.4285714285714284</v>
      </c>
    </row>
    <row r="12" spans="1:15" ht="12" customHeight="1">
      <c r="A12" s="777" t="s">
        <v>584</v>
      </c>
      <c r="B12" s="629"/>
      <c r="C12" s="606">
        <v>744</v>
      </c>
      <c r="D12" s="607">
        <v>661</v>
      </c>
      <c r="E12" s="608">
        <v>554</v>
      </c>
      <c r="F12" s="608">
        <v>238</v>
      </c>
      <c r="G12" s="608">
        <v>282</v>
      </c>
      <c r="H12" s="609">
        <v>107</v>
      </c>
      <c r="I12" s="610">
        <v>6</v>
      </c>
      <c r="J12" s="662">
        <v>73</v>
      </c>
      <c r="K12" s="663">
        <f>C12/'表23'!C12</f>
        <v>2.3322884012539187</v>
      </c>
      <c r="L12" s="664">
        <f>'表24'!D12/'表23'!D12</f>
        <v>2.731404958677686</v>
      </c>
      <c r="M12" s="685">
        <f>'表24'!E12/'表23'!E12</f>
        <v>2.5767441860465117</v>
      </c>
      <c r="N12" s="685">
        <f>H12/'表23'!H12</f>
        <v>3.962962962962963</v>
      </c>
      <c r="O12" s="664">
        <f>I12/'表23'!I12</f>
        <v>2</v>
      </c>
    </row>
    <row r="13" spans="1:15" ht="12" customHeight="1">
      <c r="A13" s="777" t="s">
        <v>585</v>
      </c>
      <c r="B13" s="629"/>
      <c r="C13" s="606">
        <v>573</v>
      </c>
      <c r="D13" s="607">
        <v>531</v>
      </c>
      <c r="E13" s="608">
        <v>437</v>
      </c>
      <c r="F13" s="608">
        <v>140</v>
      </c>
      <c r="G13" s="608">
        <v>253</v>
      </c>
      <c r="H13" s="609">
        <v>94</v>
      </c>
      <c r="I13" s="610">
        <v>13</v>
      </c>
      <c r="J13" s="662">
        <v>25</v>
      </c>
      <c r="K13" s="663">
        <f>C13/'表23'!C13</f>
        <v>2.7548076923076925</v>
      </c>
      <c r="L13" s="664">
        <f>'表24'!D13/'表23'!D13</f>
        <v>3</v>
      </c>
      <c r="M13" s="685">
        <f>'表24'!E13/'表23'!E13</f>
        <v>2.801282051282051</v>
      </c>
      <c r="N13" s="685">
        <f>H13/'表23'!H13</f>
        <v>4.476190476190476</v>
      </c>
      <c r="O13" s="664">
        <f>I13/'表23'!I13</f>
        <v>2.6</v>
      </c>
    </row>
    <row r="14" spans="1:15" ht="12" customHeight="1">
      <c r="A14" s="778" t="s">
        <v>586</v>
      </c>
      <c r="B14" s="630"/>
      <c r="C14" s="631">
        <v>200</v>
      </c>
      <c r="D14" s="632">
        <v>2</v>
      </c>
      <c r="E14" s="633">
        <v>2</v>
      </c>
      <c r="F14" s="633">
        <v>2</v>
      </c>
      <c r="G14" s="550" t="s">
        <v>312</v>
      </c>
      <c r="H14" s="634" t="s">
        <v>312</v>
      </c>
      <c r="I14" s="635" t="s">
        <v>312</v>
      </c>
      <c r="J14" s="669">
        <v>198</v>
      </c>
      <c r="K14" s="670">
        <f>C14/'表23'!C14</f>
        <v>1.0050251256281406</v>
      </c>
      <c r="L14" s="671">
        <f>'表24'!D14/'表23'!D14</f>
        <v>2</v>
      </c>
      <c r="M14" s="688">
        <f>'表24'!E14/'表23'!E14</f>
        <v>2</v>
      </c>
      <c r="N14" s="687" t="s">
        <v>587</v>
      </c>
      <c r="O14" s="672" t="s">
        <v>587</v>
      </c>
    </row>
    <row r="15" spans="1:15" ht="12" customHeight="1">
      <c r="A15" s="777" t="s">
        <v>588</v>
      </c>
      <c r="B15" s="629"/>
      <c r="C15" s="606">
        <v>6807</v>
      </c>
      <c r="D15" s="607">
        <v>6101</v>
      </c>
      <c r="E15" s="608">
        <v>5631</v>
      </c>
      <c r="F15" s="608">
        <v>1414</v>
      </c>
      <c r="G15" s="608">
        <v>3467</v>
      </c>
      <c r="H15" s="609">
        <v>470</v>
      </c>
      <c r="I15" s="610">
        <v>39</v>
      </c>
      <c r="J15" s="662">
        <v>661</v>
      </c>
      <c r="K15" s="663">
        <f>C15/'表23'!C15</f>
        <v>2.4389107846649947</v>
      </c>
      <c r="L15" s="664">
        <f>'表24'!D15/'表23'!D15</f>
        <v>2.887363937529579</v>
      </c>
      <c r="M15" s="685">
        <f>'表24'!E15/'表23'!E15</f>
        <v>2.8339204831404126</v>
      </c>
      <c r="N15" s="686">
        <f>H15/'表23'!H15</f>
        <v>3.7301587301587302</v>
      </c>
      <c r="O15" s="667">
        <f>I15/'表23'!I15</f>
        <v>2.6</v>
      </c>
    </row>
    <row r="16" spans="1:15" ht="12" customHeight="1">
      <c r="A16" s="777" t="s">
        <v>589</v>
      </c>
      <c r="B16" s="629"/>
      <c r="C16" s="606">
        <v>1828</v>
      </c>
      <c r="D16" s="607">
        <v>1651</v>
      </c>
      <c r="E16" s="608">
        <v>1448</v>
      </c>
      <c r="F16" s="608">
        <v>400</v>
      </c>
      <c r="G16" s="608">
        <v>938</v>
      </c>
      <c r="H16" s="609">
        <v>203</v>
      </c>
      <c r="I16" s="610">
        <v>9</v>
      </c>
      <c r="J16" s="662">
        <v>150</v>
      </c>
      <c r="K16" s="663">
        <f>C16/'表23'!C16</f>
        <v>2.535367545076283</v>
      </c>
      <c r="L16" s="664">
        <f>'表24'!D16/'表23'!D16</f>
        <v>2.9377224199288254</v>
      </c>
      <c r="M16" s="685">
        <f>'表24'!E16/'表23'!E16</f>
        <v>2.8336594911937376</v>
      </c>
      <c r="N16" s="685">
        <f>H16/'表23'!H16</f>
        <v>3.980392156862745</v>
      </c>
      <c r="O16" s="664">
        <f>I16/'表23'!I16</f>
        <v>3</v>
      </c>
    </row>
    <row r="17" spans="1:15" ht="12" customHeight="1">
      <c r="A17" s="777" t="s">
        <v>590</v>
      </c>
      <c r="B17" s="629"/>
      <c r="C17" s="606">
        <v>1287</v>
      </c>
      <c r="D17" s="607">
        <v>1146</v>
      </c>
      <c r="E17" s="608">
        <v>1045</v>
      </c>
      <c r="F17" s="608">
        <v>230</v>
      </c>
      <c r="G17" s="608">
        <v>704</v>
      </c>
      <c r="H17" s="609">
        <v>101</v>
      </c>
      <c r="I17" s="610">
        <v>8</v>
      </c>
      <c r="J17" s="662">
        <v>130</v>
      </c>
      <c r="K17" s="663">
        <f>C17/'表23'!C17</f>
        <v>2.479768786127168</v>
      </c>
      <c r="L17" s="664">
        <f>'表24'!D17/'表23'!D17</f>
        <v>2.984375</v>
      </c>
      <c r="M17" s="685">
        <f>'表24'!E17/'表23'!E17</f>
        <v>2.9189944134078214</v>
      </c>
      <c r="N17" s="685">
        <f>H17/'表23'!H17</f>
        <v>3.8846153846153846</v>
      </c>
      <c r="O17" s="664">
        <f>I17/'表23'!I17</f>
        <v>2</v>
      </c>
    </row>
    <row r="18" spans="1:15" ht="12" customHeight="1">
      <c r="A18" s="777" t="s">
        <v>591</v>
      </c>
      <c r="B18" s="629"/>
      <c r="C18" s="606">
        <v>3055</v>
      </c>
      <c r="D18" s="607">
        <v>2752</v>
      </c>
      <c r="E18" s="608">
        <v>2436</v>
      </c>
      <c r="F18" s="608">
        <v>576</v>
      </c>
      <c r="G18" s="608">
        <v>1588</v>
      </c>
      <c r="H18" s="609">
        <v>316</v>
      </c>
      <c r="I18" s="610">
        <v>10</v>
      </c>
      <c r="J18" s="662">
        <v>289</v>
      </c>
      <c r="K18" s="663">
        <f>C18/'表23'!C18</f>
        <v>2.5206270627062706</v>
      </c>
      <c r="L18" s="664">
        <f>'表24'!D18/'表23'!D18</f>
        <v>2.997821350762527</v>
      </c>
      <c r="M18" s="685">
        <f>'表24'!E18/'表23'!E18</f>
        <v>2.910394265232975</v>
      </c>
      <c r="N18" s="685">
        <f>H18/'表23'!H18</f>
        <v>3.9012345679012346</v>
      </c>
      <c r="O18" s="664">
        <f>I18/'表23'!I18</f>
        <v>2.5</v>
      </c>
    </row>
    <row r="19" spans="1:15" ht="12" customHeight="1">
      <c r="A19" s="777" t="s">
        <v>592</v>
      </c>
      <c r="B19" s="629"/>
      <c r="C19" s="606">
        <v>2258</v>
      </c>
      <c r="D19" s="607">
        <v>1955</v>
      </c>
      <c r="E19" s="608">
        <v>1740</v>
      </c>
      <c r="F19" s="608">
        <v>546</v>
      </c>
      <c r="G19" s="608">
        <v>1022</v>
      </c>
      <c r="H19" s="609">
        <v>215</v>
      </c>
      <c r="I19" s="610">
        <v>18</v>
      </c>
      <c r="J19" s="662">
        <v>285</v>
      </c>
      <c r="K19" s="670">
        <f>C19/'表23'!C19</f>
        <v>2.2970498474059005</v>
      </c>
      <c r="L19" s="671">
        <f>'表24'!D19/'表23'!D19</f>
        <v>2.8333333333333335</v>
      </c>
      <c r="M19" s="688">
        <f>'表24'!E19/'表23'!E19</f>
        <v>2.731554160125589</v>
      </c>
      <c r="N19" s="688">
        <f>H19/'表23'!H19</f>
        <v>4.056603773584905</v>
      </c>
      <c r="O19" s="671">
        <f>I19/'表23'!I19</f>
        <v>2.25</v>
      </c>
    </row>
    <row r="20" spans="1:15" ht="12" customHeight="1">
      <c r="A20" s="776" t="s">
        <v>593</v>
      </c>
      <c r="B20" s="617"/>
      <c r="C20" s="618">
        <v>1853</v>
      </c>
      <c r="D20" s="619">
        <v>1517</v>
      </c>
      <c r="E20" s="620">
        <v>1360</v>
      </c>
      <c r="F20" s="620">
        <v>422</v>
      </c>
      <c r="G20" s="620">
        <v>741</v>
      </c>
      <c r="H20" s="621">
        <v>157</v>
      </c>
      <c r="I20" s="622">
        <v>13</v>
      </c>
      <c r="J20" s="666">
        <v>317</v>
      </c>
      <c r="K20" s="663">
        <f>C20/'表23'!C20</f>
        <v>2.1104783599088837</v>
      </c>
      <c r="L20" s="664">
        <f>'表24'!D20/'表23'!D20</f>
        <v>2.7432188065099457</v>
      </c>
      <c r="M20" s="685">
        <f>'表24'!E20/'表23'!E20</f>
        <v>2.677165354330709</v>
      </c>
      <c r="N20" s="686">
        <f>H20/'表23'!H20</f>
        <v>3.488888888888889</v>
      </c>
      <c r="O20" s="667">
        <f>I20/'表23'!I20</f>
        <v>2.1666666666666665</v>
      </c>
    </row>
    <row r="21" spans="1:15" ht="12" customHeight="1">
      <c r="A21" s="777" t="s">
        <v>594</v>
      </c>
      <c r="B21" s="629"/>
      <c r="C21" s="606">
        <v>1308</v>
      </c>
      <c r="D21" s="607">
        <v>1105</v>
      </c>
      <c r="E21" s="608">
        <v>976</v>
      </c>
      <c r="F21" s="608">
        <v>268</v>
      </c>
      <c r="G21" s="608">
        <v>568</v>
      </c>
      <c r="H21" s="609">
        <v>129</v>
      </c>
      <c r="I21" s="610" t="s">
        <v>312</v>
      </c>
      <c r="J21" s="662">
        <v>201</v>
      </c>
      <c r="K21" s="663">
        <f>C21/'表23'!C21</f>
        <v>2.213197969543147</v>
      </c>
      <c r="L21" s="664">
        <f>'表24'!D21/'表23'!D21</f>
        <v>2.840616966580977</v>
      </c>
      <c r="M21" s="685">
        <f>'表24'!E21/'表23'!E21</f>
        <v>2.764872521246459</v>
      </c>
      <c r="N21" s="685">
        <f>H21/'表23'!H21</f>
        <v>3.5833333333333335</v>
      </c>
      <c r="O21" s="780" t="s">
        <v>587</v>
      </c>
    </row>
    <row r="22" spans="1:15" ht="12" customHeight="1">
      <c r="A22" s="777" t="s">
        <v>595</v>
      </c>
      <c r="B22" s="629"/>
      <c r="C22" s="606">
        <v>1907</v>
      </c>
      <c r="D22" s="607">
        <v>1665</v>
      </c>
      <c r="E22" s="608">
        <v>1561</v>
      </c>
      <c r="F22" s="608">
        <v>402</v>
      </c>
      <c r="G22" s="608">
        <v>1010</v>
      </c>
      <c r="H22" s="609">
        <v>104</v>
      </c>
      <c r="I22" s="610">
        <v>17</v>
      </c>
      <c r="J22" s="662">
        <v>218</v>
      </c>
      <c r="K22" s="663">
        <f>C22/'表23'!C22</f>
        <v>2.3748443337484435</v>
      </c>
      <c r="L22" s="664">
        <f>'表24'!D22/'表23'!D22</f>
        <v>2.8956521739130436</v>
      </c>
      <c r="M22" s="685">
        <f>'表24'!E22/'表23'!E22</f>
        <v>2.8642201834862386</v>
      </c>
      <c r="N22" s="685">
        <f>H22/'表23'!H22</f>
        <v>3.466666666666667</v>
      </c>
      <c r="O22" s="664">
        <f>I22/'表23'!I22</f>
        <v>2.125</v>
      </c>
    </row>
    <row r="23" spans="1:15" ht="12" customHeight="1">
      <c r="A23" s="777" t="s">
        <v>596</v>
      </c>
      <c r="B23" s="629"/>
      <c r="C23" s="606">
        <v>4780</v>
      </c>
      <c r="D23" s="607">
        <v>4220</v>
      </c>
      <c r="E23" s="608">
        <v>3957</v>
      </c>
      <c r="F23" s="608">
        <v>1120</v>
      </c>
      <c r="G23" s="608">
        <v>2443</v>
      </c>
      <c r="H23" s="609">
        <v>263</v>
      </c>
      <c r="I23" s="610">
        <v>24</v>
      </c>
      <c r="J23" s="662">
        <v>536</v>
      </c>
      <c r="K23" s="663">
        <f>C23/'表23'!C23</f>
        <v>2.3570019723865876</v>
      </c>
      <c r="L23" s="664">
        <f>'表24'!D23/'表23'!D23</f>
        <v>2.8436657681940702</v>
      </c>
      <c r="M23" s="685">
        <f>'表24'!E23/'表23'!E23</f>
        <v>2.8043940467753368</v>
      </c>
      <c r="N23" s="685">
        <f>H23/'表23'!H23</f>
        <v>3.6027397260273974</v>
      </c>
      <c r="O23" s="664">
        <f>I23/'表23'!I23</f>
        <v>3</v>
      </c>
    </row>
    <row r="24" spans="1:15" ht="12" customHeight="1">
      <c r="A24" s="778" t="s">
        <v>597</v>
      </c>
      <c r="B24" s="630"/>
      <c r="C24" s="631">
        <v>1439</v>
      </c>
      <c r="D24" s="632">
        <v>1227</v>
      </c>
      <c r="E24" s="633">
        <v>1113</v>
      </c>
      <c r="F24" s="633">
        <v>346</v>
      </c>
      <c r="G24" s="633">
        <v>670</v>
      </c>
      <c r="H24" s="640">
        <v>114</v>
      </c>
      <c r="I24" s="635">
        <v>14</v>
      </c>
      <c r="J24" s="669">
        <v>198</v>
      </c>
      <c r="K24" s="670">
        <f>C24/'表23'!C24</f>
        <v>2.2449297971918876</v>
      </c>
      <c r="L24" s="671">
        <f>'表24'!D24/'表23'!D24</f>
        <v>2.8013698630136985</v>
      </c>
      <c r="M24" s="688">
        <f>'表24'!E24/'表23'!E24</f>
        <v>2.7413793103448274</v>
      </c>
      <c r="N24" s="688">
        <f>H24/'表23'!H24</f>
        <v>3.5625</v>
      </c>
      <c r="O24" s="671">
        <f>I24/'表23'!I24</f>
        <v>2.8</v>
      </c>
    </row>
    <row r="25" spans="1:15" ht="12" customHeight="1">
      <c r="A25" s="777" t="s">
        <v>598</v>
      </c>
      <c r="B25" s="629"/>
      <c r="C25" s="606">
        <v>2348</v>
      </c>
      <c r="D25" s="607">
        <v>1899</v>
      </c>
      <c r="E25" s="608">
        <v>1736</v>
      </c>
      <c r="F25" s="608">
        <v>570</v>
      </c>
      <c r="G25" s="608">
        <v>954</v>
      </c>
      <c r="H25" s="609">
        <v>163</v>
      </c>
      <c r="I25" s="610">
        <v>24</v>
      </c>
      <c r="J25" s="662">
        <v>418</v>
      </c>
      <c r="K25" s="663">
        <f>C25/'表23'!C25</f>
        <v>2.094558429973238</v>
      </c>
      <c r="L25" s="664">
        <f>'表24'!D25/'表23'!D25</f>
        <v>2.756168359941945</v>
      </c>
      <c r="M25" s="685">
        <f>'表24'!E25/'表23'!E25</f>
        <v>2.699844479004666</v>
      </c>
      <c r="N25" s="686">
        <f>H25/'表23'!H25</f>
        <v>3.5434782608695654</v>
      </c>
      <c r="O25" s="667">
        <f>I25/'表23'!I25</f>
        <v>2.1818181818181817</v>
      </c>
    </row>
    <row r="26" spans="1:15" ht="12" customHeight="1">
      <c r="A26" s="777" t="s">
        <v>599</v>
      </c>
      <c r="B26" s="629"/>
      <c r="C26" s="606">
        <v>853</v>
      </c>
      <c r="D26" s="607">
        <v>638</v>
      </c>
      <c r="E26" s="608">
        <v>591</v>
      </c>
      <c r="F26" s="608">
        <v>228</v>
      </c>
      <c r="G26" s="608">
        <v>296</v>
      </c>
      <c r="H26" s="609">
        <v>47</v>
      </c>
      <c r="I26" s="610">
        <v>5</v>
      </c>
      <c r="J26" s="662">
        <v>210</v>
      </c>
      <c r="K26" s="663">
        <f>C26/'表23'!C26</f>
        <v>1.8830022075055188</v>
      </c>
      <c r="L26" s="664">
        <f>'表24'!D26/'表23'!D26</f>
        <v>2.6473029045643153</v>
      </c>
      <c r="M26" s="685">
        <f>'表24'!E26/'表23'!E26</f>
        <v>2.6150442477876106</v>
      </c>
      <c r="N26" s="685">
        <f>H26/'表23'!H26</f>
        <v>3.1333333333333333</v>
      </c>
      <c r="O26" s="664">
        <f>I26/'表23'!I26</f>
        <v>2.5</v>
      </c>
    </row>
    <row r="27" spans="1:15" ht="12" customHeight="1">
      <c r="A27" s="777" t="s">
        <v>600</v>
      </c>
      <c r="B27" s="629"/>
      <c r="C27" s="606">
        <v>1123</v>
      </c>
      <c r="D27" s="607">
        <v>911</v>
      </c>
      <c r="E27" s="608">
        <v>813</v>
      </c>
      <c r="F27" s="608">
        <v>256</v>
      </c>
      <c r="G27" s="608">
        <v>481</v>
      </c>
      <c r="H27" s="609">
        <v>98</v>
      </c>
      <c r="I27" s="610">
        <v>10</v>
      </c>
      <c r="J27" s="662">
        <v>200</v>
      </c>
      <c r="K27" s="663">
        <f>C27/'表23'!C27</f>
        <v>2.1188679245283017</v>
      </c>
      <c r="L27" s="664">
        <f>'表24'!D27/'表23'!D27</f>
        <v>2.8030769230769232</v>
      </c>
      <c r="M27" s="685">
        <f>'表24'!E27/'表23'!E27</f>
        <v>2.7466216216216215</v>
      </c>
      <c r="N27" s="685">
        <f>H27/'表23'!H27</f>
        <v>3.3793103448275863</v>
      </c>
      <c r="O27" s="664">
        <f>I27/'表23'!I27</f>
        <v>2.5</v>
      </c>
    </row>
    <row r="28" spans="1:15" ht="12" customHeight="1">
      <c r="A28" s="777" t="s">
        <v>601</v>
      </c>
      <c r="B28" s="629"/>
      <c r="C28" s="606">
        <v>637</v>
      </c>
      <c r="D28" s="607">
        <v>533</v>
      </c>
      <c r="E28" s="608">
        <v>492</v>
      </c>
      <c r="F28" s="608">
        <v>112</v>
      </c>
      <c r="G28" s="608">
        <v>312</v>
      </c>
      <c r="H28" s="609">
        <v>41</v>
      </c>
      <c r="I28" s="610">
        <v>6</v>
      </c>
      <c r="J28" s="662">
        <v>98</v>
      </c>
      <c r="K28" s="663">
        <f>C28/'表23'!C28</f>
        <v>2.2195121951219514</v>
      </c>
      <c r="L28" s="664">
        <f>'表24'!D28/'表23'!D28</f>
        <v>2.8655913978494625</v>
      </c>
      <c r="M28" s="685">
        <f>'表24'!E28/'表23'!E28</f>
        <v>2.8114285714285714</v>
      </c>
      <c r="N28" s="685">
        <f>H28/'表23'!H28</f>
        <v>3.727272727272727</v>
      </c>
      <c r="O28" s="664">
        <f>I28/'表23'!I28</f>
        <v>2</v>
      </c>
    </row>
    <row r="29" spans="1:15" ht="12" customHeight="1">
      <c r="A29" s="777" t="s">
        <v>602</v>
      </c>
      <c r="B29" s="629"/>
      <c r="C29" s="606">
        <v>571</v>
      </c>
      <c r="D29" s="607">
        <v>488</v>
      </c>
      <c r="E29" s="608">
        <v>457</v>
      </c>
      <c r="F29" s="608">
        <v>118</v>
      </c>
      <c r="G29" s="608">
        <v>278</v>
      </c>
      <c r="H29" s="609">
        <v>31</v>
      </c>
      <c r="I29" s="610">
        <v>2</v>
      </c>
      <c r="J29" s="662">
        <v>81</v>
      </c>
      <c r="K29" s="670">
        <f>C29/'表23'!C29</f>
        <v>2.2749003984063747</v>
      </c>
      <c r="L29" s="671">
        <f>'表24'!D29/'表23'!D29</f>
        <v>2.8875739644970415</v>
      </c>
      <c r="M29" s="688">
        <f>'表24'!E29/'表23'!E29</f>
        <v>2.8209876543209877</v>
      </c>
      <c r="N29" s="688">
        <f>H29/'表23'!H29</f>
        <v>4.428571428571429</v>
      </c>
      <c r="O29" s="671">
        <f>I29/'表23'!I29</f>
        <v>2</v>
      </c>
    </row>
    <row r="30" spans="1:15" ht="12" customHeight="1">
      <c r="A30" s="776" t="s">
        <v>603</v>
      </c>
      <c r="B30" s="617"/>
      <c r="C30" s="618">
        <v>944</v>
      </c>
      <c r="D30" s="619">
        <v>820</v>
      </c>
      <c r="E30" s="620">
        <v>737</v>
      </c>
      <c r="F30" s="620">
        <v>180</v>
      </c>
      <c r="G30" s="620">
        <v>495</v>
      </c>
      <c r="H30" s="621">
        <v>83</v>
      </c>
      <c r="I30" s="622">
        <v>7</v>
      </c>
      <c r="J30" s="666">
        <v>117</v>
      </c>
      <c r="K30" s="663">
        <f>C30/'表23'!C30</f>
        <v>2.4081632653061225</v>
      </c>
      <c r="L30" s="664">
        <f>'表24'!D30/'表23'!D30</f>
        <v>3.0036630036630036</v>
      </c>
      <c r="M30" s="685">
        <f>'表24'!E30/'表23'!E30</f>
        <v>2.9246031746031744</v>
      </c>
      <c r="N30" s="686">
        <f>H30/'表23'!H30</f>
        <v>3.9523809523809526</v>
      </c>
      <c r="O30" s="667">
        <f>I30/'表23'!I30</f>
        <v>3.5</v>
      </c>
    </row>
    <row r="31" spans="1:15" ht="12" customHeight="1">
      <c r="A31" s="777" t="s">
        <v>604</v>
      </c>
      <c r="B31" s="629"/>
      <c r="C31" s="606">
        <v>2602</v>
      </c>
      <c r="D31" s="607">
        <v>2240</v>
      </c>
      <c r="E31" s="608">
        <v>2095</v>
      </c>
      <c r="F31" s="608">
        <v>624</v>
      </c>
      <c r="G31" s="608">
        <v>1236</v>
      </c>
      <c r="H31" s="609">
        <v>145</v>
      </c>
      <c r="I31" s="610">
        <v>27</v>
      </c>
      <c r="J31" s="662">
        <v>333</v>
      </c>
      <c r="K31" s="663">
        <f>C31/'表23'!C31</f>
        <v>2.2645778938207135</v>
      </c>
      <c r="L31" s="664">
        <f>'表24'!D31/'表23'!D31</f>
        <v>2.7860696517412937</v>
      </c>
      <c r="M31" s="685">
        <f>'表24'!E31/'表23'!E31</f>
        <v>2.745740498034076</v>
      </c>
      <c r="N31" s="685">
        <f>H31/'表23'!H31</f>
        <v>3.5365853658536586</v>
      </c>
      <c r="O31" s="664">
        <f>I31/'表23'!I31</f>
        <v>2.4545454545454546</v>
      </c>
    </row>
    <row r="32" spans="1:15" ht="12" customHeight="1">
      <c r="A32" s="777" t="s">
        <v>605</v>
      </c>
      <c r="B32" s="629"/>
      <c r="C32" s="606">
        <v>527</v>
      </c>
      <c r="D32" s="607">
        <v>423</v>
      </c>
      <c r="E32" s="608">
        <v>375</v>
      </c>
      <c r="F32" s="608">
        <v>98</v>
      </c>
      <c r="G32" s="608">
        <v>155</v>
      </c>
      <c r="H32" s="609">
        <v>48</v>
      </c>
      <c r="I32" s="610" t="s">
        <v>312</v>
      </c>
      <c r="J32" s="662">
        <v>104</v>
      </c>
      <c r="K32" s="663">
        <f>C32/'表23'!C32</f>
        <v>1.996212121212121</v>
      </c>
      <c r="L32" s="664">
        <f>'表24'!D32/'表23'!D32</f>
        <v>2.64375</v>
      </c>
      <c r="M32" s="685">
        <f>'表24'!E32/'表23'!E32</f>
        <v>2.6041666666666665</v>
      </c>
      <c r="N32" s="685">
        <f>H32/'表23'!H32</f>
        <v>3</v>
      </c>
      <c r="O32" s="780" t="s">
        <v>587</v>
      </c>
    </row>
    <row r="33" spans="1:15" ht="12" customHeight="1">
      <c r="A33" s="777" t="s">
        <v>606</v>
      </c>
      <c r="B33" s="629"/>
      <c r="C33" s="606">
        <v>1018</v>
      </c>
      <c r="D33" s="607">
        <v>787</v>
      </c>
      <c r="E33" s="608">
        <v>740</v>
      </c>
      <c r="F33" s="608">
        <v>238</v>
      </c>
      <c r="G33" s="608">
        <v>397</v>
      </c>
      <c r="H33" s="609">
        <v>47</v>
      </c>
      <c r="I33" s="610">
        <v>10</v>
      </c>
      <c r="J33" s="662">
        <v>221</v>
      </c>
      <c r="K33" s="663">
        <f>C33/'表23'!C33</f>
        <v>1.9464627151051626</v>
      </c>
      <c r="L33" s="664">
        <f>'表24'!D33/'表23'!D33</f>
        <v>2.640939597315436</v>
      </c>
      <c r="M33" s="685">
        <f>'表24'!E33/'表23'!E33</f>
        <v>2.6056338028169015</v>
      </c>
      <c r="N33" s="685">
        <f>H33/'表23'!H33</f>
        <v>3.357142857142857</v>
      </c>
      <c r="O33" s="664">
        <f>I33/'表23'!I33</f>
        <v>2.5</v>
      </c>
    </row>
    <row r="34" spans="1:15" ht="12" customHeight="1">
      <c r="A34" s="778" t="s">
        <v>607</v>
      </c>
      <c r="B34" s="630"/>
      <c r="C34" s="631">
        <v>590</v>
      </c>
      <c r="D34" s="632">
        <v>427</v>
      </c>
      <c r="E34" s="633">
        <v>362</v>
      </c>
      <c r="F34" s="633">
        <v>110</v>
      </c>
      <c r="G34" s="633">
        <v>211</v>
      </c>
      <c r="H34" s="640">
        <v>65</v>
      </c>
      <c r="I34" s="635" t="s">
        <v>312</v>
      </c>
      <c r="J34" s="669">
        <v>163</v>
      </c>
      <c r="K34" s="670">
        <f>C34/'表23'!C34</f>
        <v>1.891025641025641</v>
      </c>
      <c r="L34" s="671">
        <f>'表24'!D34/'表23'!D34</f>
        <v>2.865771812080537</v>
      </c>
      <c r="M34" s="688">
        <f>'表24'!E34/'表23'!E34</f>
        <v>2.701492537313433</v>
      </c>
      <c r="N34" s="688">
        <f>H34/'表23'!H34</f>
        <v>4.333333333333333</v>
      </c>
      <c r="O34" s="672" t="s">
        <v>587</v>
      </c>
    </row>
    <row r="35" spans="1:15" ht="12" customHeight="1">
      <c r="A35" s="777" t="s">
        <v>608</v>
      </c>
      <c r="B35" s="629"/>
      <c r="C35" s="606">
        <v>653</v>
      </c>
      <c r="D35" s="607">
        <v>561</v>
      </c>
      <c r="E35" s="608">
        <v>517</v>
      </c>
      <c r="F35" s="608">
        <v>144</v>
      </c>
      <c r="G35" s="608">
        <v>307</v>
      </c>
      <c r="H35" s="609">
        <v>44</v>
      </c>
      <c r="I35" s="610">
        <v>2</v>
      </c>
      <c r="J35" s="662">
        <v>90</v>
      </c>
      <c r="K35" s="663">
        <f>C35/'表23'!C35</f>
        <v>2.2363013698630136</v>
      </c>
      <c r="L35" s="664">
        <f>'表24'!D35/'表23'!D35</f>
        <v>2.791044776119403</v>
      </c>
      <c r="M35" s="685">
        <f>'表24'!E35/'表23'!E35</f>
        <v>2.764705882352941</v>
      </c>
      <c r="N35" s="686">
        <f>H35/'表23'!H35</f>
        <v>3.142857142857143</v>
      </c>
      <c r="O35" s="667">
        <f>I35/'表23'!I35</f>
        <v>2</v>
      </c>
    </row>
    <row r="36" spans="1:15" ht="12" customHeight="1">
      <c r="A36" s="777" t="s">
        <v>609</v>
      </c>
      <c r="B36" s="629"/>
      <c r="C36" s="606">
        <v>1935</v>
      </c>
      <c r="D36" s="607">
        <v>1656</v>
      </c>
      <c r="E36" s="608">
        <v>1510</v>
      </c>
      <c r="F36" s="608">
        <v>472</v>
      </c>
      <c r="G36" s="608">
        <v>846</v>
      </c>
      <c r="H36" s="609">
        <v>146</v>
      </c>
      <c r="I36" s="610" t="s">
        <v>312</v>
      </c>
      <c r="J36" s="662">
        <v>277</v>
      </c>
      <c r="K36" s="663">
        <f>C36/'表23'!C36</f>
        <v>2.208904109589041</v>
      </c>
      <c r="L36" s="664">
        <f>'表24'!D36/'表23'!D36</f>
        <v>2.769230769230769</v>
      </c>
      <c r="M36" s="685">
        <f>'表24'!E36/'表23'!E36</f>
        <v>2.701252236135957</v>
      </c>
      <c r="N36" s="685">
        <f>H36/'表23'!H36</f>
        <v>3.7435897435897436</v>
      </c>
      <c r="O36" s="780" t="s">
        <v>587</v>
      </c>
    </row>
    <row r="37" spans="1:15" ht="12" customHeight="1">
      <c r="A37" s="777" t="s">
        <v>610</v>
      </c>
      <c r="B37" s="629"/>
      <c r="C37" s="606">
        <v>1623</v>
      </c>
      <c r="D37" s="607">
        <v>1424</v>
      </c>
      <c r="E37" s="608">
        <v>1319</v>
      </c>
      <c r="F37" s="608">
        <v>364</v>
      </c>
      <c r="G37" s="608">
        <v>845</v>
      </c>
      <c r="H37" s="609">
        <v>105</v>
      </c>
      <c r="I37" s="610">
        <v>3</v>
      </c>
      <c r="J37" s="662">
        <v>196</v>
      </c>
      <c r="K37" s="663">
        <f>C37/'表23'!C37</f>
        <v>2.325214899713467</v>
      </c>
      <c r="L37" s="664">
        <f>'表24'!D37/'表23'!D37</f>
        <v>2.842315369261477</v>
      </c>
      <c r="M37" s="685">
        <f>'表24'!E37/'表23'!E37</f>
        <v>2.800424628450106</v>
      </c>
      <c r="N37" s="685">
        <f>H37/'表23'!H37</f>
        <v>3.5</v>
      </c>
      <c r="O37" s="664">
        <f>I37/'表23'!I37</f>
        <v>3</v>
      </c>
    </row>
    <row r="38" spans="1:15" ht="12" customHeight="1">
      <c r="A38" s="777" t="s">
        <v>611</v>
      </c>
      <c r="B38" s="629"/>
      <c r="C38" s="606">
        <v>1184</v>
      </c>
      <c r="D38" s="607">
        <v>905</v>
      </c>
      <c r="E38" s="608">
        <v>802</v>
      </c>
      <c r="F38" s="608">
        <v>238</v>
      </c>
      <c r="G38" s="608">
        <v>422</v>
      </c>
      <c r="H38" s="609">
        <v>103</v>
      </c>
      <c r="I38" s="610">
        <v>11</v>
      </c>
      <c r="J38" s="662">
        <v>268</v>
      </c>
      <c r="K38" s="663">
        <f>C38/'表23'!C38</f>
        <v>1.976627712854758</v>
      </c>
      <c r="L38" s="664">
        <f>'表24'!D38/'表23'!D38</f>
        <v>2.776073619631902</v>
      </c>
      <c r="M38" s="685">
        <f>'表24'!E38/'表23'!E38</f>
        <v>2.7003367003367003</v>
      </c>
      <c r="N38" s="685">
        <f>H38/'表23'!H38</f>
        <v>3.5517241379310347</v>
      </c>
      <c r="O38" s="664">
        <f>I38/'表23'!I38</f>
        <v>2.2</v>
      </c>
    </row>
    <row r="39" spans="1:15" ht="12" customHeight="1">
      <c r="A39" s="777" t="s">
        <v>612</v>
      </c>
      <c r="B39" s="629"/>
      <c r="C39" s="606">
        <v>853</v>
      </c>
      <c r="D39" s="607">
        <v>640</v>
      </c>
      <c r="E39" s="608">
        <v>569</v>
      </c>
      <c r="F39" s="608">
        <v>170</v>
      </c>
      <c r="G39" s="608">
        <v>329</v>
      </c>
      <c r="H39" s="609">
        <v>71</v>
      </c>
      <c r="I39" s="610">
        <v>10</v>
      </c>
      <c r="J39" s="662">
        <v>203</v>
      </c>
      <c r="K39" s="670">
        <f>C39/'表23'!C39</f>
        <v>1.9654377880184333</v>
      </c>
      <c r="L39" s="671">
        <f>'表24'!D39/'表23'!D39</f>
        <v>2.8193832599118944</v>
      </c>
      <c r="M39" s="688">
        <f>'表24'!E39/'表23'!E39</f>
        <v>2.6839622641509435</v>
      </c>
      <c r="N39" s="688">
        <f>H39/'表23'!H39</f>
        <v>4.733333333333333</v>
      </c>
      <c r="O39" s="671">
        <f>I39/'表23'!I39</f>
        <v>2.5</v>
      </c>
    </row>
    <row r="40" spans="1:15" ht="12" customHeight="1">
      <c r="A40" s="776" t="s">
        <v>613</v>
      </c>
      <c r="B40" s="617"/>
      <c r="C40" s="618">
        <v>652</v>
      </c>
      <c r="D40" s="619">
        <v>484</v>
      </c>
      <c r="E40" s="620">
        <v>439</v>
      </c>
      <c r="F40" s="620">
        <v>152</v>
      </c>
      <c r="G40" s="620">
        <v>233</v>
      </c>
      <c r="H40" s="621">
        <v>45</v>
      </c>
      <c r="I40" s="622">
        <v>8</v>
      </c>
      <c r="J40" s="666">
        <v>160</v>
      </c>
      <c r="K40" s="663">
        <f>C40/'表23'!C40</f>
        <v>1.9233038348082596</v>
      </c>
      <c r="L40" s="664">
        <f>'表24'!D40/'表23'!D40</f>
        <v>2.7657142857142856</v>
      </c>
      <c r="M40" s="685">
        <f>'表24'!E40/'表23'!E40</f>
        <v>2.6606060606060606</v>
      </c>
      <c r="N40" s="686">
        <f>H40/'表23'!H40</f>
        <v>4.5</v>
      </c>
      <c r="O40" s="667">
        <f>I40/'表23'!I40</f>
        <v>2</v>
      </c>
    </row>
    <row r="41" spans="1:15" ht="12" customHeight="1">
      <c r="A41" s="777" t="s">
        <v>614</v>
      </c>
      <c r="B41" s="629"/>
      <c r="C41" s="606">
        <v>595</v>
      </c>
      <c r="D41" s="607">
        <v>514</v>
      </c>
      <c r="E41" s="608">
        <v>481</v>
      </c>
      <c r="F41" s="608">
        <v>116</v>
      </c>
      <c r="G41" s="608">
        <v>315</v>
      </c>
      <c r="H41" s="609">
        <v>33</v>
      </c>
      <c r="I41" s="610">
        <v>2</v>
      </c>
      <c r="J41" s="662">
        <v>79</v>
      </c>
      <c r="K41" s="663">
        <f>C41/'表23'!C41</f>
        <v>2.315175097276265</v>
      </c>
      <c r="L41" s="664">
        <f>'表24'!D41/'表23'!D41</f>
        <v>2.903954802259887</v>
      </c>
      <c r="M41" s="685">
        <f>'表24'!E41/'表23'!E41</f>
        <v>2.8461538461538463</v>
      </c>
      <c r="N41" s="685">
        <f>H41/'表23'!H41</f>
        <v>4.125</v>
      </c>
      <c r="O41" s="664">
        <f>I41/'表23'!I41</f>
        <v>2</v>
      </c>
    </row>
    <row r="42" spans="1:15" ht="12" customHeight="1">
      <c r="A42" s="777" t="s">
        <v>615</v>
      </c>
      <c r="B42" s="629"/>
      <c r="C42" s="606">
        <v>1238</v>
      </c>
      <c r="D42" s="607">
        <v>1043</v>
      </c>
      <c r="E42" s="608">
        <v>939</v>
      </c>
      <c r="F42" s="608">
        <v>258</v>
      </c>
      <c r="G42" s="608">
        <v>569</v>
      </c>
      <c r="H42" s="609">
        <v>104</v>
      </c>
      <c r="I42" s="610">
        <v>13</v>
      </c>
      <c r="J42" s="662">
        <v>182</v>
      </c>
      <c r="K42" s="663">
        <f>C42/'表23'!C42</f>
        <v>2.246823956442831</v>
      </c>
      <c r="L42" s="664">
        <f>'表24'!D42/'表23'!D42</f>
        <v>2.8732782369146004</v>
      </c>
      <c r="M42" s="685">
        <f>'表24'!E42/'表23'!E42</f>
        <v>2.7863501483679527</v>
      </c>
      <c r="N42" s="685">
        <f>H42/'表23'!H42</f>
        <v>4</v>
      </c>
      <c r="O42" s="664">
        <f>I42/'表23'!I42</f>
        <v>2.1666666666666665</v>
      </c>
    </row>
    <row r="43" spans="1:15" ht="12" customHeight="1">
      <c r="A43" s="777" t="s">
        <v>616</v>
      </c>
      <c r="B43" s="629"/>
      <c r="C43" s="606">
        <v>1192</v>
      </c>
      <c r="D43" s="607">
        <v>1039</v>
      </c>
      <c r="E43" s="608">
        <v>981</v>
      </c>
      <c r="F43" s="608">
        <v>290</v>
      </c>
      <c r="G43" s="608">
        <v>607</v>
      </c>
      <c r="H43" s="609">
        <v>58</v>
      </c>
      <c r="I43" s="610">
        <v>6</v>
      </c>
      <c r="J43" s="662">
        <v>147</v>
      </c>
      <c r="K43" s="663">
        <f>C43/'表23'!C43</f>
        <v>2.323586744639376</v>
      </c>
      <c r="L43" s="664">
        <f>'表24'!D43/'表23'!D43</f>
        <v>2.8622589531680442</v>
      </c>
      <c r="M43" s="685">
        <f>'表24'!E43/'表23'!E43</f>
        <v>2.8189655172413794</v>
      </c>
      <c r="N43" s="685">
        <f>H43/'表23'!H43</f>
        <v>3.8666666666666667</v>
      </c>
      <c r="O43" s="664">
        <f>I43/'表23'!I43</f>
        <v>2</v>
      </c>
    </row>
    <row r="44" spans="1:15" ht="12" customHeight="1">
      <c r="A44" s="778" t="s">
        <v>617</v>
      </c>
      <c r="B44" s="630"/>
      <c r="C44" s="631">
        <v>418</v>
      </c>
      <c r="D44" s="632">
        <v>317</v>
      </c>
      <c r="E44" s="633">
        <v>282</v>
      </c>
      <c r="F44" s="633">
        <v>80</v>
      </c>
      <c r="G44" s="633">
        <v>169</v>
      </c>
      <c r="H44" s="640">
        <v>35</v>
      </c>
      <c r="I44" s="635">
        <v>10</v>
      </c>
      <c r="J44" s="669">
        <v>91</v>
      </c>
      <c r="K44" s="670">
        <f>C44/'表23'!C44</f>
        <v>2.029126213592233</v>
      </c>
      <c r="L44" s="671">
        <f>'表24'!D44/'表23'!D44</f>
        <v>2.855855855855856</v>
      </c>
      <c r="M44" s="688">
        <f>'表24'!E44/'表23'!E44</f>
        <v>2.764705882352941</v>
      </c>
      <c r="N44" s="688">
        <f>H44/'表23'!H44</f>
        <v>3.888888888888889</v>
      </c>
      <c r="O44" s="671">
        <f>I44/'表23'!I44</f>
        <v>2.5</v>
      </c>
    </row>
    <row r="45" spans="1:15" ht="12" customHeight="1">
      <c r="A45" s="777" t="s">
        <v>618</v>
      </c>
      <c r="B45" s="629"/>
      <c r="C45" s="606">
        <v>3744</v>
      </c>
      <c r="D45" s="607">
        <v>3408</v>
      </c>
      <c r="E45" s="608">
        <v>3230</v>
      </c>
      <c r="F45" s="608">
        <v>690</v>
      </c>
      <c r="G45" s="608">
        <v>2230</v>
      </c>
      <c r="H45" s="609">
        <v>178</v>
      </c>
      <c r="I45" s="610">
        <v>4</v>
      </c>
      <c r="J45" s="662">
        <v>332</v>
      </c>
      <c r="K45" s="663">
        <f>C45/'表23'!C45</f>
        <v>2.5297297297297296</v>
      </c>
      <c r="L45" s="664">
        <f>'表24'!D45/'表23'!D45</f>
        <v>2.973821989528796</v>
      </c>
      <c r="M45" s="685">
        <f>'表24'!E45/'表23'!E45</f>
        <v>2.944393801276208</v>
      </c>
      <c r="N45" s="686">
        <f>H45/'表23'!H45</f>
        <v>3.63265306122449</v>
      </c>
      <c r="O45" s="667">
        <f>I45/'表23'!I45</f>
        <v>2</v>
      </c>
    </row>
    <row r="46" spans="1:15" ht="12" customHeight="1">
      <c r="A46" s="777" t="s">
        <v>619</v>
      </c>
      <c r="B46" s="629"/>
      <c r="C46" s="606">
        <v>582</v>
      </c>
      <c r="D46" s="607">
        <v>496</v>
      </c>
      <c r="E46" s="608">
        <v>435</v>
      </c>
      <c r="F46" s="608">
        <v>124</v>
      </c>
      <c r="G46" s="608">
        <v>225</v>
      </c>
      <c r="H46" s="609">
        <v>61</v>
      </c>
      <c r="I46" s="610" t="s">
        <v>312</v>
      </c>
      <c r="J46" s="662">
        <v>86</v>
      </c>
      <c r="K46" s="663">
        <f>C46/'表23'!C46</f>
        <v>2.2298850574712645</v>
      </c>
      <c r="L46" s="664">
        <f>'表24'!D46/'表23'!D46</f>
        <v>2.834285714285714</v>
      </c>
      <c r="M46" s="685">
        <f>'表24'!E46/'表23'!E46</f>
        <v>2.7358490566037736</v>
      </c>
      <c r="N46" s="685">
        <f>H46/'表23'!H46</f>
        <v>3.8125</v>
      </c>
      <c r="O46" s="780" t="s">
        <v>587</v>
      </c>
    </row>
    <row r="47" spans="1:15" ht="12" customHeight="1">
      <c r="A47" s="777" t="s">
        <v>620</v>
      </c>
      <c r="B47" s="629"/>
      <c r="C47" s="606">
        <v>570</v>
      </c>
      <c r="D47" s="607">
        <v>483</v>
      </c>
      <c r="E47" s="608">
        <v>430</v>
      </c>
      <c r="F47" s="608">
        <v>114</v>
      </c>
      <c r="G47" s="608">
        <v>278</v>
      </c>
      <c r="H47" s="609">
        <v>53</v>
      </c>
      <c r="I47" s="610">
        <v>5</v>
      </c>
      <c r="J47" s="662">
        <v>82</v>
      </c>
      <c r="K47" s="663">
        <f>C47/'表23'!C47</f>
        <v>2.28</v>
      </c>
      <c r="L47" s="664">
        <f>'表24'!D47/'表23'!D47</f>
        <v>2.9096385542168677</v>
      </c>
      <c r="M47" s="685">
        <f>'表24'!E47/'表23'!E47</f>
        <v>2.847682119205298</v>
      </c>
      <c r="N47" s="685">
        <f>H47/'表23'!H47</f>
        <v>3.533333333333333</v>
      </c>
      <c r="O47" s="664">
        <f>I47/'表23'!I47</f>
        <v>2.5</v>
      </c>
    </row>
    <row r="48" spans="1:15" ht="12" customHeight="1">
      <c r="A48" s="777" t="s">
        <v>621</v>
      </c>
      <c r="B48" s="629"/>
      <c r="C48" s="606">
        <v>851</v>
      </c>
      <c r="D48" s="607">
        <v>746</v>
      </c>
      <c r="E48" s="608">
        <v>651</v>
      </c>
      <c r="F48" s="608">
        <v>146</v>
      </c>
      <c r="G48" s="608">
        <v>446</v>
      </c>
      <c r="H48" s="609">
        <v>95</v>
      </c>
      <c r="I48" s="610">
        <v>2</v>
      </c>
      <c r="J48" s="662">
        <v>103</v>
      </c>
      <c r="K48" s="663">
        <f>C48/'表23'!C48</f>
        <v>2.4314285714285715</v>
      </c>
      <c r="L48" s="664">
        <f>'表24'!D48/'表23'!D48</f>
        <v>3.032520325203252</v>
      </c>
      <c r="M48" s="685">
        <f>'表24'!E48/'表23'!E48</f>
        <v>2.9324324324324325</v>
      </c>
      <c r="N48" s="685">
        <f>H48/'表23'!H48</f>
        <v>3.9583333333333335</v>
      </c>
      <c r="O48" s="664">
        <f>I48/'表23'!I48</f>
        <v>2</v>
      </c>
    </row>
    <row r="49" spans="1:15" ht="12" customHeight="1">
      <c r="A49" s="777" t="s">
        <v>622</v>
      </c>
      <c r="B49" s="629"/>
      <c r="C49" s="606">
        <v>914</v>
      </c>
      <c r="D49" s="607">
        <v>746</v>
      </c>
      <c r="E49" s="608">
        <v>667</v>
      </c>
      <c r="F49" s="608">
        <v>200</v>
      </c>
      <c r="G49" s="608">
        <v>382</v>
      </c>
      <c r="H49" s="609">
        <v>79</v>
      </c>
      <c r="I49" s="610">
        <v>7</v>
      </c>
      <c r="J49" s="662">
        <v>159</v>
      </c>
      <c r="K49" s="670">
        <f>C49/'表23'!C49</f>
        <v>2.120649651972158</v>
      </c>
      <c r="L49" s="671">
        <f>'表24'!D49/'表23'!D49</f>
        <v>2.783582089552239</v>
      </c>
      <c r="M49" s="688">
        <f>'表24'!E49/'表23'!E49</f>
        <v>2.7113821138211383</v>
      </c>
      <c r="N49" s="688">
        <f>H49/'表23'!H49</f>
        <v>3.590909090909091</v>
      </c>
      <c r="O49" s="671">
        <f>I49/'表23'!I49</f>
        <v>2.3333333333333335</v>
      </c>
    </row>
    <row r="50" spans="1:17" ht="12" customHeight="1">
      <c r="A50" s="776" t="s">
        <v>623</v>
      </c>
      <c r="B50" s="617"/>
      <c r="C50" s="618">
        <v>992</v>
      </c>
      <c r="D50" s="619">
        <v>848</v>
      </c>
      <c r="E50" s="620">
        <v>748</v>
      </c>
      <c r="F50" s="620">
        <v>244</v>
      </c>
      <c r="G50" s="620">
        <v>425</v>
      </c>
      <c r="H50" s="621">
        <v>100</v>
      </c>
      <c r="I50" s="622">
        <v>6</v>
      </c>
      <c r="J50" s="666">
        <v>138</v>
      </c>
      <c r="K50" s="663">
        <f>C50/'表23'!C50</f>
        <v>2.249433106575964</v>
      </c>
      <c r="L50" s="664">
        <f>'表24'!D50/'表23'!D50</f>
        <v>2.8266666666666667</v>
      </c>
      <c r="M50" s="685">
        <f>'表24'!E50/'表23'!E50</f>
        <v>2.710144927536232</v>
      </c>
      <c r="N50" s="686">
        <f>H50/'表23'!H50</f>
        <v>4.166666666666667</v>
      </c>
      <c r="O50" s="667">
        <f>I50/'表23'!I50</f>
        <v>2</v>
      </c>
      <c r="Q50" s="680"/>
    </row>
    <row r="51" spans="1:15" ht="12" customHeight="1">
      <c r="A51" s="777" t="s">
        <v>624</v>
      </c>
      <c r="B51" s="629"/>
      <c r="C51" s="606">
        <v>689</v>
      </c>
      <c r="D51" s="607">
        <v>569</v>
      </c>
      <c r="E51" s="608">
        <v>518</v>
      </c>
      <c r="F51" s="608">
        <v>126</v>
      </c>
      <c r="G51" s="608">
        <v>309</v>
      </c>
      <c r="H51" s="609">
        <v>51</v>
      </c>
      <c r="I51" s="610" t="s">
        <v>312</v>
      </c>
      <c r="J51" s="662">
        <v>120</v>
      </c>
      <c r="K51" s="663">
        <f>C51/'表23'!C51</f>
        <v>2.2012779552715656</v>
      </c>
      <c r="L51" s="664">
        <f>'表24'!D51/'表23'!D51</f>
        <v>2.948186528497409</v>
      </c>
      <c r="M51" s="685">
        <f>'表24'!E51/'表23'!E51</f>
        <v>2.893854748603352</v>
      </c>
      <c r="N51" s="685">
        <f>H51/'表23'!H51</f>
        <v>3.642857142857143</v>
      </c>
      <c r="O51" s="780" t="s">
        <v>587</v>
      </c>
    </row>
    <row r="52" spans="1:15" ht="12" customHeight="1">
      <c r="A52" s="777" t="s">
        <v>625</v>
      </c>
      <c r="B52" s="629"/>
      <c r="C52" s="606">
        <v>3730</v>
      </c>
      <c r="D52" s="607">
        <v>3173</v>
      </c>
      <c r="E52" s="608">
        <v>2974</v>
      </c>
      <c r="F52" s="608">
        <v>746</v>
      </c>
      <c r="G52" s="608">
        <v>1807</v>
      </c>
      <c r="H52" s="609">
        <v>199</v>
      </c>
      <c r="I52" s="610">
        <v>12</v>
      </c>
      <c r="J52" s="662">
        <v>545</v>
      </c>
      <c r="K52" s="663">
        <f>C52/'表23'!C52</f>
        <v>2.261976955730746</v>
      </c>
      <c r="L52" s="664">
        <f>'表24'!D52/'表23'!D52</f>
        <v>2.8871701546860784</v>
      </c>
      <c r="M52" s="685">
        <f>'表24'!E52/'表23'!E52</f>
        <v>2.856868395773295</v>
      </c>
      <c r="N52" s="685">
        <f>H52/'表23'!H52</f>
        <v>3.4310344827586206</v>
      </c>
      <c r="O52" s="664">
        <f>I52/'表23'!I52</f>
        <v>2.4</v>
      </c>
    </row>
    <row r="53" spans="1:15" ht="12" customHeight="1">
      <c r="A53" s="777" t="s">
        <v>626</v>
      </c>
      <c r="B53" s="629"/>
      <c r="C53" s="606">
        <v>2511</v>
      </c>
      <c r="D53" s="607">
        <v>2156</v>
      </c>
      <c r="E53" s="608">
        <v>2017</v>
      </c>
      <c r="F53" s="608">
        <v>494</v>
      </c>
      <c r="G53" s="608">
        <v>1258</v>
      </c>
      <c r="H53" s="609">
        <v>139</v>
      </c>
      <c r="I53" s="610">
        <v>11</v>
      </c>
      <c r="J53" s="662">
        <v>344</v>
      </c>
      <c r="K53" s="663">
        <f>C53/'表23'!C53</f>
        <v>2.293150684931507</v>
      </c>
      <c r="L53" s="664">
        <f>'表24'!D53/'表23'!D53</f>
        <v>2.8862115127175367</v>
      </c>
      <c r="M53" s="685">
        <f>'表24'!E53/'表23'!E53</f>
        <v>2.840845070422535</v>
      </c>
      <c r="N53" s="685">
        <f>H53/'表23'!H53</f>
        <v>3.7567567567567566</v>
      </c>
      <c r="O53" s="664">
        <f>I53/'表23'!I53</f>
        <v>2.75</v>
      </c>
    </row>
    <row r="54" spans="1:15" ht="12" customHeight="1">
      <c r="A54" s="778" t="s">
        <v>627</v>
      </c>
      <c r="B54" s="630"/>
      <c r="C54" s="631">
        <v>2207</v>
      </c>
      <c r="D54" s="632">
        <v>1988</v>
      </c>
      <c r="E54" s="633">
        <v>1837</v>
      </c>
      <c r="F54" s="633">
        <v>504</v>
      </c>
      <c r="G54" s="633">
        <v>1122</v>
      </c>
      <c r="H54" s="640">
        <v>151</v>
      </c>
      <c r="I54" s="635">
        <v>16</v>
      </c>
      <c r="J54" s="669">
        <v>201</v>
      </c>
      <c r="K54" s="670">
        <f>C54/'表23'!C54</f>
        <v>2.4576837416481068</v>
      </c>
      <c r="L54" s="671">
        <f>'表24'!D54/'表23'!D54</f>
        <v>2.881159420289855</v>
      </c>
      <c r="M54" s="688">
        <f>'表24'!E54/'表23'!E54</f>
        <v>2.8218125960061444</v>
      </c>
      <c r="N54" s="688">
        <f>H54/'表23'!H54</f>
        <v>3.871794871794872</v>
      </c>
      <c r="O54" s="671">
        <f>I54/'表23'!I54</f>
        <v>2.6666666666666665</v>
      </c>
    </row>
    <row r="55" spans="1:15" ht="12" customHeight="1">
      <c r="A55" s="777" t="s">
        <v>628</v>
      </c>
      <c r="B55" s="629"/>
      <c r="C55" s="606">
        <v>2836</v>
      </c>
      <c r="D55" s="607">
        <v>2485</v>
      </c>
      <c r="E55" s="608">
        <v>2288</v>
      </c>
      <c r="F55" s="608">
        <v>530</v>
      </c>
      <c r="G55" s="608">
        <v>1501</v>
      </c>
      <c r="H55" s="609">
        <v>197</v>
      </c>
      <c r="I55" s="610">
        <v>14</v>
      </c>
      <c r="J55" s="662">
        <v>337</v>
      </c>
      <c r="K55" s="663">
        <f>C55/'表23'!C55</f>
        <v>2.4115646258503403</v>
      </c>
      <c r="L55" s="664">
        <f>'表24'!D55/'表23'!D55</f>
        <v>2.9796163069544366</v>
      </c>
      <c r="M55" s="685">
        <f>'表24'!E55/'表23'!E55</f>
        <v>2.922094508301405</v>
      </c>
      <c r="N55" s="686">
        <f>H55/'表23'!H55</f>
        <v>3.8627450980392157</v>
      </c>
      <c r="O55" s="667">
        <f>I55/'表23'!I55</f>
        <v>2.8</v>
      </c>
    </row>
    <row r="56" spans="1:15" ht="12" customHeight="1">
      <c r="A56" s="777" t="s">
        <v>629</v>
      </c>
      <c r="B56" s="629"/>
      <c r="C56" s="606">
        <v>1920</v>
      </c>
      <c r="D56" s="607">
        <v>1740</v>
      </c>
      <c r="E56" s="608">
        <v>1614</v>
      </c>
      <c r="F56" s="608">
        <v>386</v>
      </c>
      <c r="G56" s="608">
        <v>1061</v>
      </c>
      <c r="H56" s="609">
        <v>126</v>
      </c>
      <c r="I56" s="610">
        <v>6</v>
      </c>
      <c r="J56" s="662">
        <v>174</v>
      </c>
      <c r="K56" s="663">
        <f>C56/'表23'!C56</f>
        <v>2.4967490247074124</v>
      </c>
      <c r="L56" s="664">
        <f>'表24'!D56/'表23'!D56</f>
        <v>2.939189189189189</v>
      </c>
      <c r="M56" s="685">
        <f>'表24'!E56/'表23'!E56</f>
        <v>2.887298747763864</v>
      </c>
      <c r="N56" s="685">
        <f>H56/'表23'!H56</f>
        <v>3.8181818181818183</v>
      </c>
      <c r="O56" s="664">
        <f>I56/'表23'!I56</f>
        <v>2</v>
      </c>
    </row>
    <row r="57" spans="1:15" ht="12" customHeight="1">
      <c r="A57" s="777" t="s">
        <v>630</v>
      </c>
      <c r="B57" s="629"/>
      <c r="C57" s="606">
        <v>1908</v>
      </c>
      <c r="D57" s="607">
        <v>1687</v>
      </c>
      <c r="E57" s="608">
        <v>1584</v>
      </c>
      <c r="F57" s="608">
        <v>370</v>
      </c>
      <c r="G57" s="608">
        <v>1047</v>
      </c>
      <c r="H57" s="609">
        <v>103</v>
      </c>
      <c r="I57" s="610">
        <v>12</v>
      </c>
      <c r="J57" s="662">
        <v>209</v>
      </c>
      <c r="K57" s="663">
        <f>C57/'表23'!C57</f>
        <v>2.427480916030534</v>
      </c>
      <c r="L57" s="664">
        <f>'表24'!D57/'表23'!D57</f>
        <v>2.95446584938704</v>
      </c>
      <c r="M57" s="685">
        <f>'表24'!E57/'表23'!E57</f>
        <v>2.922509225092251</v>
      </c>
      <c r="N57" s="685">
        <f>H57/'表23'!H57</f>
        <v>3.5517241379310347</v>
      </c>
      <c r="O57" s="664">
        <f>I57/'表23'!I57</f>
        <v>2</v>
      </c>
    </row>
    <row r="58" spans="1:15" ht="12" customHeight="1">
      <c r="A58" s="777" t="s">
        <v>631</v>
      </c>
      <c r="B58" s="629"/>
      <c r="C58" s="606">
        <v>1029</v>
      </c>
      <c r="D58" s="607">
        <v>795</v>
      </c>
      <c r="E58" s="608">
        <v>711</v>
      </c>
      <c r="F58" s="608">
        <v>244</v>
      </c>
      <c r="G58" s="608">
        <v>384</v>
      </c>
      <c r="H58" s="609">
        <v>84</v>
      </c>
      <c r="I58" s="610">
        <v>7</v>
      </c>
      <c r="J58" s="662">
        <v>227</v>
      </c>
      <c r="K58" s="663">
        <f>C58/'表23'!C58</f>
        <v>1.9864864864864864</v>
      </c>
      <c r="L58" s="664">
        <f>'表24'!D58/'表23'!D58</f>
        <v>2.7508650519031144</v>
      </c>
      <c r="M58" s="685">
        <f>'表24'!E58/'表23'!E58</f>
        <v>2.662921348314607</v>
      </c>
      <c r="N58" s="685">
        <f>H58/'表23'!H58</f>
        <v>3.8181818181818183</v>
      </c>
      <c r="O58" s="664">
        <f>I58/'表23'!I58</f>
        <v>3.5</v>
      </c>
    </row>
    <row r="59" spans="1:15" ht="12" customHeight="1">
      <c r="A59" s="777" t="s">
        <v>632</v>
      </c>
      <c r="B59" s="629"/>
      <c r="C59" s="606">
        <v>1467</v>
      </c>
      <c r="D59" s="607">
        <v>1413</v>
      </c>
      <c r="E59" s="608">
        <v>1284</v>
      </c>
      <c r="F59" s="608">
        <v>234</v>
      </c>
      <c r="G59" s="608">
        <v>918</v>
      </c>
      <c r="H59" s="609">
        <v>129</v>
      </c>
      <c r="I59" s="610">
        <v>2</v>
      </c>
      <c r="J59" s="662">
        <v>52</v>
      </c>
      <c r="K59" s="670">
        <f>C59/'表23'!C59</f>
        <v>2.92814371257485</v>
      </c>
      <c r="L59" s="671">
        <f>'表24'!D59/'表23'!D59</f>
        <v>3.154017857142857</v>
      </c>
      <c r="M59" s="688">
        <f>'表24'!E59/'表23'!E59</f>
        <v>3.0717703349282295</v>
      </c>
      <c r="N59" s="688">
        <f>H59/'表23'!H59</f>
        <v>4.3</v>
      </c>
      <c r="O59" s="671">
        <f>I59/'表23'!I59</f>
        <v>2</v>
      </c>
    </row>
    <row r="60" spans="1:15" ht="12" customHeight="1">
      <c r="A60" s="776" t="s">
        <v>633</v>
      </c>
      <c r="B60" s="617"/>
      <c r="C60" s="618">
        <v>1306</v>
      </c>
      <c r="D60" s="619">
        <v>1238</v>
      </c>
      <c r="E60" s="620">
        <v>1090</v>
      </c>
      <c r="F60" s="620">
        <v>350</v>
      </c>
      <c r="G60" s="620">
        <v>642</v>
      </c>
      <c r="H60" s="621">
        <v>148</v>
      </c>
      <c r="I60" s="622">
        <v>4</v>
      </c>
      <c r="J60" s="666">
        <v>61</v>
      </c>
      <c r="K60" s="663">
        <f>C60/'表23'!C60</f>
        <v>2.654471544715447</v>
      </c>
      <c r="L60" s="664">
        <f>'表24'!D60/'表23'!D60</f>
        <v>2.885780885780886</v>
      </c>
      <c r="M60" s="685">
        <f>'表24'!E60/'表23'!E60</f>
        <v>2.759493670886076</v>
      </c>
      <c r="N60" s="686">
        <f>H60/'表23'!H60</f>
        <v>4.352941176470588</v>
      </c>
      <c r="O60" s="667">
        <f>I60/'表23'!I60</f>
        <v>4</v>
      </c>
    </row>
    <row r="61" spans="1:15" ht="12" customHeight="1">
      <c r="A61" s="777" t="s">
        <v>634</v>
      </c>
      <c r="B61" s="629"/>
      <c r="C61" s="606">
        <v>4258</v>
      </c>
      <c r="D61" s="607">
        <v>3771</v>
      </c>
      <c r="E61" s="608">
        <v>3498</v>
      </c>
      <c r="F61" s="608">
        <v>894</v>
      </c>
      <c r="G61" s="608">
        <v>1976</v>
      </c>
      <c r="H61" s="609">
        <v>273</v>
      </c>
      <c r="I61" s="610">
        <v>33</v>
      </c>
      <c r="J61" s="662">
        <v>447</v>
      </c>
      <c r="K61" s="663">
        <f>C61/'表23'!C61</f>
        <v>2.368186874304783</v>
      </c>
      <c r="L61" s="664">
        <f>'表24'!D61/'表23'!D61</f>
        <v>2.8247191011235957</v>
      </c>
      <c r="M61" s="685">
        <f>'表24'!E61/'表23'!E61</f>
        <v>2.789473684210526</v>
      </c>
      <c r="N61" s="685">
        <f>H61/'表23'!H61</f>
        <v>3.3703703703703702</v>
      </c>
      <c r="O61" s="664">
        <f>I61/'表23'!I61</f>
        <v>2.5384615384615383</v>
      </c>
    </row>
    <row r="62" spans="1:15" ht="12" customHeight="1">
      <c r="A62" s="777" t="s">
        <v>635</v>
      </c>
      <c r="B62" s="629"/>
      <c r="C62" s="606">
        <v>3278</v>
      </c>
      <c r="D62" s="607">
        <v>2906</v>
      </c>
      <c r="E62" s="608">
        <v>2708</v>
      </c>
      <c r="F62" s="608">
        <v>760</v>
      </c>
      <c r="G62" s="608">
        <v>1444</v>
      </c>
      <c r="H62" s="609">
        <v>198</v>
      </c>
      <c r="I62" s="610">
        <v>25</v>
      </c>
      <c r="J62" s="662">
        <v>337</v>
      </c>
      <c r="K62" s="663">
        <f>C62/'表23'!C62</f>
        <v>2.3380884450784594</v>
      </c>
      <c r="L62" s="664">
        <f>'表24'!D62/'表23'!D62</f>
        <v>2.7649857278782113</v>
      </c>
      <c r="M62" s="685">
        <f>'表24'!E62/'表23'!E62</f>
        <v>2.727089627391742</v>
      </c>
      <c r="N62" s="685">
        <f>H62/'表23'!H62</f>
        <v>3.413793103448276</v>
      </c>
      <c r="O62" s="664">
        <f>I62/'表23'!I62</f>
        <v>2.272727272727273</v>
      </c>
    </row>
    <row r="63" spans="1:15" ht="12" customHeight="1">
      <c r="A63" s="777" t="s">
        <v>636</v>
      </c>
      <c r="B63" s="629"/>
      <c r="C63" s="606">
        <v>1676</v>
      </c>
      <c r="D63" s="607">
        <v>1590</v>
      </c>
      <c r="E63" s="608">
        <v>1431</v>
      </c>
      <c r="F63" s="608">
        <v>488</v>
      </c>
      <c r="G63" s="608">
        <v>806</v>
      </c>
      <c r="H63" s="609">
        <v>159</v>
      </c>
      <c r="I63" s="610">
        <v>5</v>
      </c>
      <c r="J63" s="662">
        <v>81</v>
      </c>
      <c r="K63" s="663">
        <f>C63/'表23'!C63</f>
        <v>2.574500768049155</v>
      </c>
      <c r="L63" s="664">
        <f>'表24'!D63/'表23'!D63</f>
        <v>2.7992957746478875</v>
      </c>
      <c r="M63" s="685">
        <f>'表24'!E63/'表23'!E63</f>
        <v>2.7</v>
      </c>
      <c r="N63" s="685">
        <f>H63/'表23'!H63</f>
        <v>4.184210526315789</v>
      </c>
      <c r="O63" s="664">
        <f>I63/'表23'!I63</f>
        <v>2.5</v>
      </c>
    </row>
    <row r="64" spans="1:15" ht="12" customHeight="1">
      <c r="A64" s="778" t="s">
        <v>637</v>
      </c>
      <c r="B64" s="630"/>
      <c r="C64" s="631">
        <v>1117</v>
      </c>
      <c r="D64" s="632">
        <v>1053</v>
      </c>
      <c r="E64" s="633">
        <v>960</v>
      </c>
      <c r="F64" s="633">
        <v>316</v>
      </c>
      <c r="G64" s="633">
        <v>567</v>
      </c>
      <c r="H64" s="640">
        <v>93</v>
      </c>
      <c r="I64" s="635">
        <v>5</v>
      </c>
      <c r="J64" s="669">
        <v>56</v>
      </c>
      <c r="K64" s="670">
        <f>C64/'表23'!C64</f>
        <v>2.5737327188940093</v>
      </c>
      <c r="L64" s="671">
        <f>'表24'!D64/'表23'!D64</f>
        <v>2.808</v>
      </c>
      <c r="M64" s="688">
        <f>'表24'!E64/'表23'!E64</f>
        <v>2.727272727272727</v>
      </c>
      <c r="N64" s="688">
        <f>H64/'表23'!H64</f>
        <v>4.043478260869565</v>
      </c>
      <c r="O64" s="671">
        <f>I64/'表23'!I64</f>
        <v>2.5</v>
      </c>
    </row>
    <row r="65" spans="1:15" ht="12" customHeight="1">
      <c r="A65" s="777" t="s">
        <v>638</v>
      </c>
      <c r="B65" s="629"/>
      <c r="C65" s="606">
        <v>2430</v>
      </c>
      <c r="D65" s="607">
        <v>1924</v>
      </c>
      <c r="E65" s="608">
        <v>1810</v>
      </c>
      <c r="F65" s="608">
        <v>468</v>
      </c>
      <c r="G65" s="608">
        <v>977</v>
      </c>
      <c r="H65" s="609">
        <v>114</v>
      </c>
      <c r="I65" s="610">
        <v>34</v>
      </c>
      <c r="J65" s="662">
        <v>472</v>
      </c>
      <c r="K65" s="663">
        <f>C65/'表23'!C65</f>
        <v>2.100259291270527</v>
      </c>
      <c r="L65" s="664">
        <f>'表24'!D65/'表23'!D65</f>
        <v>2.8588410104011888</v>
      </c>
      <c r="M65" s="685">
        <f>'表24'!E65/'表23'!E65</f>
        <v>2.832550860719875</v>
      </c>
      <c r="N65" s="686">
        <f>H65/'表23'!H65</f>
        <v>3.3529411764705883</v>
      </c>
      <c r="O65" s="667">
        <f>I65/'表23'!I65</f>
        <v>2.8333333333333335</v>
      </c>
    </row>
    <row r="66" spans="1:15" ht="12" customHeight="1">
      <c r="A66" s="777" t="s">
        <v>550</v>
      </c>
      <c r="B66" s="629"/>
      <c r="C66" s="606">
        <v>517</v>
      </c>
      <c r="D66" s="607">
        <v>507</v>
      </c>
      <c r="E66" s="608">
        <v>456</v>
      </c>
      <c r="F66" s="608">
        <v>70</v>
      </c>
      <c r="G66" s="608">
        <v>348</v>
      </c>
      <c r="H66" s="609">
        <v>51</v>
      </c>
      <c r="I66" s="610" t="s">
        <v>639</v>
      </c>
      <c r="J66" s="662">
        <v>10</v>
      </c>
      <c r="K66" s="663">
        <f>C66/'表23'!C66</f>
        <v>3.2111801242236027</v>
      </c>
      <c r="L66" s="664">
        <f>'表24'!D66/'表23'!D66</f>
        <v>3.357615894039735</v>
      </c>
      <c r="M66" s="685">
        <f>'表24'!E66/'表23'!E66</f>
        <v>3.257142857142857</v>
      </c>
      <c r="N66" s="685">
        <f>H66/'表23'!H66</f>
        <v>4.636363636363637</v>
      </c>
      <c r="O66" s="780" t="s">
        <v>639</v>
      </c>
    </row>
    <row r="67" spans="1:15" ht="12" customHeight="1">
      <c r="A67" s="777" t="s">
        <v>551</v>
      </c>
      <c r="B67" s="629"/>
      <c r="C67" s="606">
        <v>1066</v>
      </c>
      <c r="D67" s="607">
        <v>1046</v>
      </c>
      <c r="E67" s="608">
        <v>969</v>
      </c>
      <c r="F67" s="608">
        <v>142</v>
      </c>
      <c r="G67" s="608">
        <v>768</v>
      </c>
      <c r="H67" s="609">
        <v>77</v>
      </c>
      <c r="I67" s="610" t="s">
        <v>640</v>
      </c>
      <c r="J67" s="662">
        <v>20</v>
      </c>
      <c r="K67" s="663">
        <f>C67/'表23'!C67</f>
        <v>3.163204747774481</v>
      </c>
      <c r="L67" s="664">
        <f>'表24'!D67/'表23'!D67</f>
        <v>3.2996845425867507</v>
      </c>
      <c r="M67" s="685">
        <f>'表24'!E67/'表23'!E67</f>
        <v>3.23</v>
      </c>
      <c r="N67" s="685">
        <f>H67/'表23'!H67</f>
        <v>4.529411764705882</v>
      </c>
      <c r="O67" s="780" t="s">
        <v>640</v>
      </c>
    </row>
    <row r="68" spans="1:15" ht="12" customHeight="1">
      <c r="A68" s="779" t="s">
        <v>552</v>
      </c>
      <c r="B68" s="642"/>
      <c r="C68" s="673">
        <v>62</v>
      </c>
      <c r="D68" s="674">
        <v>58</v>
      </c>
      <c r="E68" s="571">
        <v>58</v>
      </c>
      <c r="F68" s="571">
        <v>14</v>
      </c>
      <c r="G68" s="571">
        <v>42</v>
      </c>
      <c r="H68" s="654" t="s">
        <v>639</v>
      </c>
      <c r="I68" s="643">
        <v>2</v>
      </c>
      <c r="J68" s="643">
        <v>2</v>
      </c>
      <c r="K68" s="676">
        <f>C68/'表23'!C68</f>
        <v>2.8181818181818183</v>
      </c>
      <c r="L68" s="677">
        <f>'表24'!D68/'表23'!D68</f>
        <v>3.0526315789473686</v>
      </c>
      <c r="M68" s="689">
        <f>'表24'!E68/'表23'!E68</f>
        <v>3.0526315789473686</v>
      </c>
      <c r="N68" s="796" t="s">
        <v>639</v>
      </c>
      <c r="O68" s="677">
        <f>I68/'表23'!I68</f>
        <v>2</v>
      </c>
    </row>
  </sheetData>
  <mergeCells count="10">
    <mergeCell ref="O5:O7"/>
    <mergeCell ref="K4:K7"/>
    <mergeCell ref="C4:C7"/>
    <mergeCell ref="D5:D7"/>
    <mergeCell ref="I5:I7"/>
    <mergeCell ref="J5:J7"/>
    <mergeCell ref="A4:B7"/>
    <mergeCell ref="H6:H7"/>
    <mergeCell ref="E6:G6"/>
    <mergeCell ref="L5:N6"/>
  </mergeCells>
  <hyperlinks>
    <hyperlink ref="A1" location="目次!A27" display="目次へ"/>
  </hyperlinks>
  <printOptions/>
  <pageMargins left="0.5905511811023623" right="0.5905511811023623" top="0.7874015748031497" bottom="0.3937007874015748" header="0.1968503937007874" footer="0.31496062992125984"/>
  <pageSetup firstPageNumber="36" useFirstPageNumber="1" horizontalDpi="600" verticalDpi="600" orientation="portrait" paperSize="9" r:id="rId1"/>
  <headerFooter alignWithMargins="0">
    <oddFooter>&amp;C&amp;"ＭＳ 明朝,標準"&amp;10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6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2" width="0.875" style="18" customWidth="1"/>
    <col min="3" max="3" width="13.125" style="18" customWidth="1"/>
    <col min="4" max="7" width="13.125" style="7" customWidth="1"/>
    <col min="8" max="16384" width="9.00390625" style="18" customWidth="1"/>
  </cols>
  <sheetData>
    <row r="1" ht="15" customHeight="1">
      <c r="A1" s="843" t="s">
        <v>700</v>
      </c>
    </row>
    <row r="2" spans="1:3" ht="13.5">
      <c r="A2" s="781" t="s">
        <v>682</v>
      </c>
      <c r="B2" s="537"/>
      <c r="C2" s="537"/>
    </row>
    <row r="3" ht="6" customHeight="1"/>
    <row r="4" spans="1:7" ht="16.5" customHeight="1">
      <c r="A4" s="995" t="s">
        <v>460</v>
      </c>
      <c r="B4" s="996"/>
      <c r="C4" s="1058" t="s">
        <v>570</v>
      </c>
      <c r="D4" s="999" t="s">
        <v>571</v>
      </c>
      <c r="E4" s="1001"/>
      <c r="F4" s="1051" t="s">
        <v>572</v>
      </c>
      <c r="G4" s="1052"/>
    </row>
    <row r="5" spans="1:7" ht="16.5" customHeight="1">
      <c r="A5" s="1054"/>
      <c r="B5" s="1055"/>
      <c r="C5" s="1059"/>
      <c r="D5" s="1056" t="s">
        <v>465</v>
      </c>
      <c r="E5" s="799" t="s">
        <v>642</v>
      </c>
      <c r="F5" s="1053" t="s">
        <v>573</v>
      </c>
      <c r="G5" s="1000" t="s">
        <v>574</v>
      </c>
    </row>
    <row r="6" spans="1:7" ht="16.5" customHeight="1">
      <c r="A6" s="997"/>
      <c r="B6" s="998"/>
      <c r="C6" s="1060"/>
      <c r="D6" s="1057"/>
      <c r="E6" s="782" t="s">
        <v>80</v>
      </c>
      <c r="F6" s="1053"/>
      <c r="G6" s="1000"/>
    </row>
    <row r="7" spans="1:7" s="447" customFormat="1" ht="7.5" customHeight="1">
      <c r="A7" s="445"/>
      <c r="B7" s="446"/>
      <c r="C7" s="452" t="s">
        <v>1</v>
      </c>
      <c r="D7" s="543" t="s">
        <v>1</v>
      </c>
      <c r="E7" s="783" t="s">
        <v>1</v>
      </c>
      <c r="F7" s="545" t="s">
        <v>1</v>
      </c>
      <c r="G7" s="545" t="s">
        <v>1</v>
      </c>
    </row>
    <row r="8" spans="1:9" ht="12" customHeight="1">
      <c r="A8" s="548" t="s">
        <v>361</v>
      </c>
      <c r="B8" s="549"/>
      <c r="C8" s="797">
        <v>80390</v>
      </c>
      <c r="D8" s="787">
        <v>42878</v>
      </c>
      <c r="E8" s="800">
        <v>40469</v>
      </c>
      <c r="F8" s="787">
        <v>33065</v>
      </c>
      <c r="G8" s="787">
        <v>4829</v>
      </c>
      <c r="I8"/>
    </row>
    <row r="9" spans="1:9" ht="12" customHeight="1">
      <c r="A9" s="555" t="s">
        <v>362</v>
      </c>
      <c r="B9" s="556"/>
      <c r="C9" s="798">
        <v>408</v>
      </c>
      <c r="D9" s="786">
        <v>221</v>
      </c>
      <c r="E9" s="801">
        <v>202</v>
      </c>
      <c r="F9" s="786">
        <v>163</v>
      </c>
      <c r="G9" s="786">
        <v>25</v>
      </c>
      <c r="I9"/>
    </row>
    <row r="10" spans="1:9" ht="12" customHeight="1">
      <c r="A10" s="555" t="s">
        <v>363</v>
      </c>
      <c r="B10" s="556"/>
      <c r="C10" s="785">
        <v>475</v>
      </c>
      <c r="D10" s="786">
        <v>267</v>
      </c>
      <c r="E10" s="801">
        <v>263</v>
      </c>
      <c r="F10" s="786">
        <v>195</v>
      </c>
      <c r="G10" s="786">
        <v>23</v>
      </c>
      <c r="I10"/>
    </row>
    <row r="11" spans="1:9" ht="12" customHeight="1">
      <c r="A11" s="555" t="s">
        <v>364</v>
      </c>
      <c r="B11" s="556"/>
      <c r="C11" s="785">
        <v>678</v>
      </c>
      <c r="D11" s="786">
        <v>349</v>
      </c>
      <c r="E11" s="801">
        <v>336</v>
      </c>
      <c r="F11" s="786">
        <v>300</v>
      </c>
      <c r="G11" s="786">
        <v>28</v>
      </c>
      <c r="I11"/>
    </row>
    <row r="12" spans="1:9" ht="12" customHeight="1">
      <c r="A12" s="555" t="s">
        <v>365</v>
      </c>
      <c r="B12" s="556"/>
      <c r="C12" s="785">
        <v>546</v>
      </c>
      <c r="D12" s="786">
        <v>277</v>
      </c>
      <c r="E12" s="801">
        <v>274</v>
      </c>
      <c r="F12" s="786">
        <v>252</v>
      </c>
      <c r="G12" s="786">
        <v>35</v>
      </c>
      <c r="I12"/>
    </row>
    <row r="13" spans="1:9" ht="12" customHeight="1">
      <c r="A13" s="555" t="s">
        <v>366</v>
      </c>
      <c r="B13" s="556"/>
      <c r="C13" s="784">
        <v>200</v>
      </c>
      <c r="D13" s="787">
        <v>107</v>
      </c>
      <c r="E13" s="800">
        <v>101</v>
      </c>
      <c r="F13" s="787">
        <v>93</v>
      </c>
      <c r="G13" s="787">
        <v>4</v>
      </c>
      <c r="I13"/>
    </row>
    <row r="14" spans="1:9" ht="12" customHeight="1">
      <c r="A14" s="562" t="s">
        <v>367</v>
      </c>
      <c r="B14" s="563"/>
      <c r="C14" s="785">
        <v>5799</v>
      </c>
      <c r="D14" s="786">
        <v>3015</v>
      </c>
      <c r="E14" s="801">
        <v>2838</v>
      </c>
      <c r="F14" s="786">
        <v>2348</v>
      </c>
      <c r="G14" s="786">
        <v>390</v>
      </c>
      <c r="I14"/>
    </row>
    <row r="15" spans="1:9" ht="12" customHeight="1">
      <c r="A15" s="555" t="s">
        <v>368</v>
      </c>
      <c r="B15" s="556"/>
      <c r="C15" s="785">
        <v>1537</v>
      </c>
      <c r="D15" s="786">
        <v>804</v>
      </c>
      <c r="E15" s="801">
        <v>772</v>
      </c>
      <c r="F15" s="786">
        <v>670</v>
      </c>
      <c r="G15" s="786">
        <v>100</v>
      </c>
      <c r="I15"/>
    </row>
    <row r="16" spans="1:9" ht="12" customHeight="1">
      <c r="A16" s="555" t="s">
        <v>369</v>
      </c>
      <c r="B16" s="556"/>
      <c r="C16" s="785">
        <v>1100</v>
      </c>
      <c r="D16" s="786">
        <v>614</v>
      </c>
      <c r="E16" s="801">
        <v>590</v>
      </c>
      <c r="F16" s="786">
        <v>457</v>
      </c>
      <c r="G16" s="786">
        <v>75</v>
      </c>
      <c r="I16"/>
    </row>
    <row r="17" spans="1:9" ht="12" customHeight="1">
      <c r="A17" s="555" t="s">
        <v>370</v>
      </c>
      <c r="B17" s="556"/>
      <c r="C17" s="785">
        <v>2592</v>
      </c>
      <c r="D17" s="786">
        <v>1297</v>
      </c>
      <c r="E17" s="801">
        <v>1224</v>
      </c>
      <c r="F17" s="786">
        <v>1185</v>
      </c>
      <c r="G17" s="786">
        <v>171</v>
      </c>
      <c r="I17"/>
    </row>
    <row r="18" spans="1:9" ht="12" customHeight="1">
      <c r="A18" s="548" t="s">
        <v>371</v>
      </c>
      <c r="B18" s="549"/>
      <c r="C18" s="784">
        <v>1985</v>
      </c>
      <c r="D18" s="787">
        <v>1016</v>
      </c>
      <c r="E18" s="800">
        <v>967</v>
      </c>
      <c r="F18" s="787">
        <v>854</v>
      </c>
      <c r="G18" s="787">
        <v>121</v>
      </c>
      <c r="I18"/>
    </row>
    <row r="19" spans="1:9" ht="12" customHeight="1">
      <c r="A19" s="555" t="s">
        <v>372</v>
      </c>
      <c r="B19" s="556"/>
      <c r="C19" s="785">
        <v>1671</v>
      </c>
      <c r="D19" s="786">
        <v>845</v>
      </c>
      <c r="E19" s="801">
        <v>796</v>
      </c>
      <c r="F19" s="786">
        <v>648</v>
      </c>
      <c r="G19" s="786">
        <v>96</v>
      </c>
      <c r="I19"/>
    </row>
    <row r="20" spans="1:9" ht="12" customHeight="1">
      <c r="A20" s="555" t="s">
        <v>373</v>
      </c>
      <c r="B20" s="556"/>
      <c r="C20" s="785">
        <v>1153</v>
      </c>
      <c r="D20" s="786">
        <v>641</v>
      </c>
      <c r="E20" s="801">
        <v>606</v>
      </c>
      <c r="F20" s="786">
        <v>459</v>
      </c>
      <c r="G20" s="786">
        <v>64</v>
      </c>
      <c r="I20"/>
    </row>
    <row r="21" spans="1:9" ht="12" customHeight="1">
      <c r="A21" s="555" t="s">
        <v>374</v>
      </c>
      <c r="B21" s="556"/>
      <c r="C21" s="785">
        <v>1617</v>
      </c>
      <c r="D21" s="786">
        <v>869</v>
      </c>
      <c r="E21" s="801">
        <v>829</v>
      </c>
      <c r="F21" s="786">
        <v>642</v>
      </c>
      <c r="G21" s="786">
        <v>115</v>
      </c>
      <c r="I21"/>
    </row>
    <row r="22" spans="1:9" ht="12" customHeight="1">
      <c r="A22" s="555" t="s">
        <v>375</v>
      </c>
      <c r="B22" s="556"/>
      <c r="C22" s="785">
        <v>4030</v>
      </c>
      <c r="D22" s="786">
        <v>2108</v>
      </c>
      <c r="E22" s="801">
        <v>2010</v>
      </c>
      <c r="F22" s="786">
        <v>1705</v>
      </c>
      <c r="G22" s="786">
        <v>213</v>
      </c>
      <c r="I22"/>
    </row>
    <row r="23" spans="1:9" ht="12" customHeight="1">
      <c r="A23" s="555" t="s">
        <v>376</v>
      </c>
      <c r="B23" s="556"/>
      <c r="C23" s="784">
        <v>1254</v>
      </c>
      <c r="D23" s="787">
        <v>669</v>
      </c>
      <c r="E23" s="800">
        <v>648</v>
      </c>
      <c r="F23" s="787">
        <v>491</v>
      </c>
      <c r="G23" s="787">
        <v>64</v>
      </c>
      <c r="I23"/>
    </row>
    <row r="24" spans="1:9" ht="12" customHeight="1">
      <c r="A24" s="562" t="s">
        <v>377</v>
      </c>
      <c r="B24" s="563"/>
      <c r="C24" s="785">
        <v>2106</v>
      </c>
      <c r="D24" s="786">
        <v>1101</v>
      </c>
      <c r="E24" s="801">
        <v>1031</v>
      </c>
      <c r="F24" s="786">
        <v>879</v>
      </c>
      <c r="G24" s="786">
        <v>111</v>
      </c>
      <c r="I24"/>
    </row>
    <row r="25" spans="1:9" ht="12" customHeight="1">
      <c r="A25" s="555" t="s">
        <v>378</v>
      </c>
      <c r="B25" s="556"/>
      <c r="C25" s="785">
        <v>777</v>
      </c>
      <c r="D25" s="786">
        <v>389</v>
      </c>
      <c r="E25" s="801">
        <v>377</v>
      </c>
      <c r="F25" s="786">
        <v>326</v>
      </c>
      <c r="G25" s="786">
        <v>44</v>
      </c>
      <c r="I25"/>
    </row>
    <row r="26" spans="1:9" ht="12" customHeight="1">
      <c r="A26" s="555" t="s">
        <v>379</v>
      </c>
      <c r="B26" s="556"/>
      <c r="C26" s="785">
        <v>1000</v>
      </c>
      <c r="D26" s="786">
        <v>522</v>
      </c>
      <c r="E26" s="801">
        <v>497</v>
      </c>
      <c r="F26" s="786">
        <v>384</v>
      </c>
      <c r="G26" s="786">
        <v>53</v>
      </c>
      <c r="I26"/>
    </row>
    <row r="27" spans="1:9" ht="12" customHeight="1">
      <c r="A27" s="555" t="s">
        <v>380</v>
      </c>
      <c r="B27" s="556"/>
      <c r="C27" s="785">
        <v>559</v>
      </c>
      <c r="D27" s="786">
        <v>299</v>
      </c>
      <c r="E27" s="801">
        <v>287</v>
      </c>
      <c r="F27" s="786">
        <v>237</v>
      </c>
      <c r="G27" s="786">
        <v>37</v>
      </c>
      <c r="I27"/>
    </row>
    <row r="28" spans="1:9" ht="12" customHeight="1">
      <c r="A28" s="548" t="s">
        <v>381</v>
      </c>
      <c r="B28" s="549"/>
      <c r="C28" s="784">
        <v>486</v>
      </c>
      <c r="D28" s="787">
        <v>248</v>
      </c>
      <c r="E28" s="800">
        <v>235</v>
      </c>
      <c r="F28" s="787">
        <v>195</v>
      </c>
      <c r="G28" s="787">
        <v>38</v>
      </c>
      <c r="I28"/>
    </row>
    <row r="29" spans="1:9" ht="12" customHeight="1">
      <c r="A29" s="555" t="s">
        <v>382</v>
      </c>
      <c r="B29" s="556"/>
      <c r="C29" s="785">
        <v>816</v>
      </c>
      <c r="D29" s="786">
        <v>413</v>
      </c>
      <c r="E29" s="801">
        <v>388</v>
      </c>
      <c r="F29" s="786">
        <v>316</v>
      </c>
      <c r="G29" s="786">
        <v>69</v>
      </c>
      <c r="I29"/>
    </row>
    <row r="30" spans="1:9" ht="12" customHeight="1">
      <c r="A30" s="555" t="s">
        <v>383</v>
      </c>
      <c r="B30" s="556"/>
      <c r="C30" s="785">
        <v>2297</v>
      </c>
      <c r="D30" s="786">
        <v>1214</v>
      </c>
      <c r="E30" s="801">
        <v>1148</v>
      </c>
      <c r="F30" s="786">
        <v>991</v>
      </c>
      <c r="G30" s="786">
        <v>161</v>
      </c>
      <c r="I30"/>
    </row>
    <row r="31" spans="1:9" ht="12" customHeight="1">
      <c r="A31" s="555" t="s">
        <v>384</v>
      </c>
      <c r="B31" s="556"/>
      <c r="C31" s="785">
        <v>454</v>
      </c>
      <c r="D31" s="786">
        <v>207</v>
      </c>
      <c r="E31" s="801">
        <v>178</v>
      </c>
      <c r="F31" s="786">
        <v>181</v>
      </c>
      <c r="G31" s="786">
        <v>19</v>
      </c>
      <c r="I31"/>
    </row>
    <row r="32" spans="1:9" ht="12" customHeight="1">
      <c r="A32" s="555" t="s">
        <v>385</v>
      </c>
      <c r="B32" s="556"/>
      <c r="C32" s="785">
        <v>959</v>
      </c>
      <c r="D32" s="791">
        <v>518</v>
      </c>
      <c r="E32" s="801">
        <v>487</v>
      </c>
      <c r="F32" s="786">
        <v>370</v>
      </c>
      <c r="G32" s="786">
        <v>36</v>
      </c>
      <c r="I32"/>
    </row>
    <row r="33" spans="1:9" ht="12" customHeight="1">
      <c r="A33" s="555" t="s">
        <v>386</v>
      </c>
      <c r="B33" s="556"/>
      <c r="C33" s="784">
        <v>543</v>
      </c>
      <c r="D33" s="788">
        <v>255</v>
      </c>
      <c r="E33" s="800">
        <v>246</v>
      </c>
      <c r="F33" s="787">
        <v>277</v>
      </c>
      <c r="G33" s="787">
        <v>92</v>
      </c>
      <c r="I33"/>
    </row>
    <row r="34" spans="1:9" ht="12" customHeight="1">
      <c r="A34" s="562" t="s">
        <v>387</v>
      </c>
      <c r="B34" s="563"/>
      <c r="C34" s="785">
        <v>550</v>
      </c>
      <c r="D34" s="786">
        <v>324</v>
      </c>
      <c r="E34" s="801">
        <v>303</v>
      </c>
      <c r="F34" s="786">
        <v>206</v>
      </c>
      <c r="G34" s="786">
        <v>22</v>
      </c>
      <c r="I34"/>
    </row>
    <row r="35" spans="1:9" ht="12" customHeight="1">
      <c r="A35" s="555" t="s">
        <v>388</v>
      </c>
      <c r="B35" s="556"/>
      <c r="C35" s="785">
        <v>1709</v>
      </c>
      <c r="D35" s="786">
        <v>904</v>
      </c>
      <c r="E35" s="801">
        <v>840</v>
      </c>
      <c r="F35" s="786">
        <v>739</v>
      </c>
      <c r="G35" s="786">
        <v>73</v>
      </c>
      <c r="I35"/>
    </row>
    <row r="36" spans="1:9" ht="12" customHeight="1">
      <c r="A36" s="555" t="s">
        <v>389</v>
      </c>
      <c r="B36" s="556"/>
      <c r="C36" s="785">
        <v>1391</v>
      </c>
      <c r="D36" s="786">
        <v>758</v>
      </c>
      <c r="E36" s="801">
        <v>717</v>
      </c>
      <c r="F36" s="786">
        <v>591</v>
      </c>
      <c r="G36" s="786">
        <v>100</v>
      </c>
      <c r="I36"/>
    </row>
    <row r="37" spans="1:9" ht="12" customHeight="1">
      <c r="A37" s="555" t="s">
        <v>390</v>
      </c>
      <c r="B37" s="556"/>
      <c r="C37" s="785">
        <v>1065</v>
      </c>
      <c r="D37" s="786">
        <v>580</v>
      </c>
      <c r="E37" s="801">
        <v>530</v>
      </c>
      <c r="F37" s="786">
        <v>414</v>
      </c>
      <c r="G37" s="786">
        <v>58</v>
      </c>
      <c r="I37"/>
    </row>
    <row r="38" spans="1:9" ht="12" customHeight="1">
      <c r="A38" s="548" t="s">
        <v>391</v>
      </c>
      <c r="B38" s="549"/>
      <c r="C38" s="784">
        <v>764</v>
      </c>
      <c r="D38" s="788">
        <v>437</v>
      </c>
      <c r="E38" s="800">
        <v>408</v>
      </c>
      <c r="F38" s="787">
        <v>273</v>
      </c>
      <c r="G38" s="787">
        <v>29</v>
      </c>
      <c r="I38"/>
    </row>
    <row r="39" spans="1:9" ht="12" customHeight="1">
      <c r="A39" s="555" t="s">
        <v>392</v>
      </c>
      <c r="B39" s="556"/>
      <c r="C39" s="785">
        <v>576</v>
      </c>
      <c r="D39" s="786">
        <v>347</v>
      </c>
      <c r="E39" s="801">
        <v>335</v>
      </c>
      <c r="F39" s="786">
        <v>190</v>
      </c>
      <c r="G39" s="786">
        <v>20</v>
      </c>
      <c r="I39"/>
    </row>
    <row r="40" spans="1:9" ht="12" customHeight="1">
      <c r="A40" s="555" t="s">
        <v>393</v>
      </c>
      <c r="B40" s="556"/>
      <c r="C40" s="785">
        <v>494</v>
      </c>
      <c r="D40" s="786">
        <v>275</v>
      </c>
      <c r="E40" s="801">
        <v>261</v>
      </c>
      <c r="F40" s="786">
        <v>196</v>
      </c>
      <c r="G40" s="786">
        <v>23</v>
      </c>
      <c r="I40"/>
    </row>
    <row r="41" spans="1:9" ht="12" customHeight="1">
      <c r="A41" s="555" t="s">
        <v>394</v>
      </c>
      <c r="B41" s="556"/>
      <c r="C41" s="785">
        <v>1103</v>
      </c>
      <c r="D41" s="786">
        <v>578</v>
      </c>
      <c r="E41" s="801">
        <v>555</v>
      </c>
      <c r="F41" s="786">
        <v>469</v>
      </c>
      <c r="G41" s="786">
        <v>59</v>
      </c>
      <c r="I41"/>
    </row>
    <row r="42" spans="1:9" ht="12" customHeight="1">
      <c r="A42" s="555" t="s">
        <v>395</v>
      </c>
      <c r="B42" s="556"/>
      <c r="C42" s="785">
        <v>1003</v>
      </c>
      <c r="D42" s="786">
        <v>597</v>
      </c>
      <c r="E42" s="801">
        <v>578</v>
      </c>
      <c r="F42" s="786">
        <v>351</v>
      </c>
      <c r="G42" s="786">
        <v>52</v>
      </c>
      <c r="I42"/>
    </row>
    <row r="43" spans="1:9" ht="12" customHeight="1">
      <c r="A43" s="555" t="s">
        <v>396</v>
      </c>
      <c r="B43" s="556"/>
      <c r="C43" s="784">
        <v>418</v>
      </c>
      <c r="D43" s="788">
        <v>244</v>
      </c>
      <c r="E43" s="800">
        <v>232</v>
      </c>
      <c r="F43" s="787">
        <v>152</v>
      </c>
      <c r="G43" s="787">
        <v>20</v>
      </c>
      <c r="I43"/>
    </row>
    <row r="44" spans="1:9" ht="12" customHeight="1">
      <c r="A44" s="562" t="s">
        <v>397</v>
      </c>
      <c r="B44" s="563"/>
      <c r="C44" s="785">
        <v>3122</v>
      </c>
      <c r="D44" s="786">
        <v>1804</v>
      </c>
      <c r="E44" s="801">
        <v>1698</v>
      </c>
      <c r="F44" s="786">
        <v>1133</v>
      </c>
      <c r="G44" s="786">
        <v>192</v>
      </c>
      <c r="I44"/>
    </row>
    <row r="45" spans="1:9" ht="12" customHeight="1">
      <c r="A45" s="555" t="s">
        <v>398</v>
      </c>
      <c r="B45" s="556"/>
      <c r="C45" s="785">
        <v>518</v>
      </c>
      <c r="D45" s="786">
        <v>265</v>
      </c>
      <c r="E45" s="801">
        <v>241</v>
      </c>
      <c r="F45" s="786">
        <v>236</v>
      </c>
      <c r="G45" s="786">
        <v>19</v>
      </c>
      <c r="I45"/>
    </row>
    <row r="46" spans="1:9" ht="12" customHeight="1">
      <c r="A46" s="555" t="s">
        <v>399</v>
      </c>
      <c r="B46" s="556"/>
      <c r="C46" s="785">
        <v>498</v>
      </c>
      <c r="D46" s="786">
        <v>296</v>
      </c>
      <c r="E46" s="801">
        <v>286</v>
      </c>
      <c r="F46" s="786">
        <v>182</v>
      </c>
      <c r="G46" s="786">
        <v>38</v>
      </c>
      <c r="I46"/>
    </row>
    <row r="47" spans="1:9" ht="12" customHeight="1">
      <c r="A47" s="555" t="s">
        <v>400</v>
      </c>
      <c r="B47" s="556"/>
      <c r="C47" s="785">
        <v>722</v>
      </c>
      <c r="D47" s="786">
        <v>414</v>
      </c>
      <c r="E47" s="801">
        <v>395</v>
      </c>
      <c r="F47" s="786">
        <v>285</v>
      </c>
      <c r="G47" s="786">
        <v>45</v>
      </c>
      <c r="I47"/>
    </row>
    <row r="48" spans="1:9" ht="12" customHeight="1">
      <c r="A48" s="548" t="s">
        <v>401</v>
      </c>
      <c r="B48" s="549"/>
      <c r="C48" s="784">
        <v>822</v>
      </c>
      <c r="D48" s="788">
        <v>469</v>
      </c>
      <c r="E48" s="800">
        <v>439</v>
      </c>
      <c r="F48" s="787">
        <v>315</v>
      </c>
      <c r="G48" s="787">
        <v>48</v>
      </c>
      <c r="I48"/>
    </row>
    <row r="49" spans="1:9" ht="12" customHeight="1">
      <c r="A49" s="555" t="s">
        <v>402</v>
      </c>
      <c r="B49" s="556"/>
      <c r="C49" s="785">
        <v>862</v>
      </c>
      <c r="D49" s="786">
        <v>500</v>
      </c>
      <c r="E49" s="801">
        <v>482</v>
      </c>
      <c r="F49" s="786">
        <v>316</v>
      </c>
      <c r="G49" s="786">
        <v>42</v>
      </c>
      <c r="I49"/>
    </row>
    <row r="50" spans="1:9" ht="12" customHeight="1">
      <c r="A50" s="555" t="s">
        <v>403</v>
      </c>
      <c r="B50" s="556"/>
      <c r="C50" s="785">
        <v>576</v>
      </c>
      <c r="D50" s="786">
        <v>323</v>
      </c>
      <c r="E50" s="801">
        <v>310</v>
      </c>
      <c r="F50" s="786">
        <v>210</v>
      </c>
      <c r="G50" s="786">
        <v>26</v>
      </c>
      <c r="I50"/>
    </row>
    <row r="51" spans="1:9" ht="12" customHeight="1">
      <c r="A51" s="555" t="s">
        <v>404</v>
      </c>
      <c r="B51" s="556"/>
      <c r="C51" s="785">
        <v>3150</v>
      </c>
      <c r="D51" s="786">
        <v>1740</v>
      </c>
      <c r="E51" s="801">
        <v>1622</v>
      </c>
      <c r="F51" s="786">
        <v>1251</v>
      </c>
      <c r="G51" s="786">
        <v>163</v>
      </c>
      <c r="I51"/>
    </row>
    <row r="52" spans="1:9" ht="12" customHeight="1">
      <c r="A52" s="555" t="s">
        <v>405</v>
      </c>
      <c r="B52" s="556"/>
      <c r="C52" s="785">
        <v>2240</v>
      </c>
      <c r="D52" s="786">
        <v>1187</v>
      </c>
      <c r="E52" s="801">
        <v>1112</v>
      </c>
      <c r="F52" s="786">
        <v>909</v>
      </c>
      <c r="G52" s="786">
        <v>111</v>
      </c>
      <c r="I52"/>
    </row>
    <row r="53" spans="1:9" ht="12" customHeight="1">
      <c r="A53" s="555" t="s">
        <v>406</v>
      </c>
      <c r="B53" s="556"/>
      <c r="C53" s="784">
        <v>1872</v>
      </c>
      <c r="D53" s="788">
        <v>982</v>
      </c>
      <c r="E53" s="800">
        <v>927</v>
      </c>
      <c r="F53" s="787">
        <v>803</v>
      </c>
      <c r="G53" s="787">
        <v>130</v>
      </c>
      <c r="I53"/>
    </row>
    <row r="54" spans="1:9" ht="12" customHeight="1">
      <c r="A54" s="562" t="s">
        <v>407</v>
      </c>
      <c r="B54" s="563"/>
      <c r="C54" s="785">
        <v>2362</v>
      </c>
      <c r="D54" s="786">
        <v>1352</v>
      </c>
      <c r="E54" s="801">
        <v>1299</v>
      </c>
      <c r="F54" s="786">
        <v>877</v>
      </c>
      <c r="G54" s="786">
        <v>138</v>
      </c>
      <c r="I54"/>
    </row>
    <row r="55" spans="1:9" ht="12" customHeight="1">
      <c r="A55" s="555" t="s">
        <v>408</v>
      </c>
      <c r="B55" s="556"/>
      <c r="C55" s="785">
        <v>1636</v>
      </c>
      <c r="D55" s="786">
        <v>880</v>
      </c>
      <c r="E55" s="801">
        <v>845</v>
      </c>
      <c r="F55" s="786">
        <v>686</v>
      </c>
      <c r="G55" s="786">
        <v>129</v>
      </c>
      <c r="I55"/>
    </row>
    <row r="56" spans="1:9" ht="12" customHeight="1">
      <c r="A56" s="555" t="s">
        <v>409</v>
      </c>
      <c r="B56" s="556"/>
      <c r="C56" s="785">
        <v>1652</v>
      </c>
      <c r="D56" s="786">
        <v>885</v>
      </c>
      <c r="E56" s="801">
        <v>840</v>
      </c>
      <c r="F56" s="786">
        <v>708</v>
      </c>
      <c r="G56" s="786">
        <v>113</v>
      </c>
      <c r="I56"/>
    </row>
    <row r="57" spans="1:9" ht="12" customHeight="1">
      <c r="A57" s="555" t="s">
        <v>410</v>
      </c>
      <c r="B57" s="556"/>
      <c r="C57" s="785">
        <v>919</v>
      </c>
      <c r="D57" s="786">
        <v>499</v>
      </c>
      <c r="E57" s="801">
        <v>485</v>
      </c>
      <c r="F57" s="786">
        <v>339</v>
      </c>
      <c r="G57" s="786">
        <v>55</v>
      </c>
      <c r="I57"/>
    </row>
    <row r="58" spans="1:9" ht="12" customHeight="1">
      <c r="A58" s="548" t="s">
        <v>411</v>
      </c>
      <c r="B58" s="549"/>
      <c r="C58" s="784">
        <v>1284</v>
      </c>
      <c r="D58" s="788">
        <v>726</v>
      </c>
      <c r="E58" s="800">
        <v>677</v>
      </c>
      <c r="F58" s="787">
        <v>506</v>
      </c>
      <c r="G58" s="787">
        <v>144</v>
      </c>
      <c r="I58"/>
    </row>
    <row r="59" spans="1:9" ht="12" customHeight="1">
      <c r="A59" s="555" t="s">
        <v>412</v>
      </c>
      <c r="B59" s="556"/>
      <c r="C59" s="785">
        <v>1299</v>
      </c>
      <c r="D59" s="786">
        <v>582</v>
      </c>
      <c r="E59" s="801">
        <v>554</v>
      </c>
      <c r="F59" s="786">
        <v>700</v>
      </c>
      <c r="G59" s="786">
        <v>75</v>
      </c>
      <c r="I59"/>
    </row>
    <row r="60" spans="1:9" ht="12" customHeight="1">
      <c r="A60" s="555" t="s">
        <v>413</v>
      </c>
      <c r="B60" s="556"/>
      <c r="C60" s="785">
        <v>3751</v>
      </c>
      <c r="D60" s="786">
        <v>2125</v>
      </c>
      <c r="E60" s="801">
        <v>1954</v>
      </c>
      <c r="F60" s="786">
        <v>1347</v>
      </c>
      <c r="G60" s="786">
        <v>214</v>
      </c>
      <c r="I60"/>
    </row>
    <row r="61" spans="1:9" ht="12" customHeight="1">
      <c r="A61" s="555" t="s">
        <v>414</v>
      </c>
      <c r="B61" s="556"/>
      <c r="C61" s="785">
        <v>2883</v>
      </c>
      <c r="D61" s="786">
        <v>1645</v>
      </c>
      <c r="E61" s="801">
        <v>1499</v>
      </c>
      <c r="F61" s="786">
        <v>1086</v>
      </c>
      <c r="G61" s="786">
        <v>181</v>
      </c>
      <c r="I61"/>
    </row>
    <row r="62" spans="1:9" ht="12" customHeight="1">
      <c r="A62" s="555" t="s">
        <v>415</v>
      </c>
      <c r="B62" s="556"/>
      <c r="C62" s="785">
        <v>1563</v>
      </c>
      <c r="D62" s="786">
        <v>773</v>
      </c>
      <c r="E62" s="801">
        <v>727</v>
      </c>
      <c r="F62" s="786">
        <v>770</v>
      </c>
      <c r="G62" s="786">
        <v>94</v>
      </c>
      <c r="I62"/>
    </row>
    <row r="63" spans="1:9" ht="12" customHeight="1">
      <c r="A63" s="555" t="s">
        <v>416</v>
      </c>
      <c r="B63" s="556"/>
      <c r="C63" s="784">
        <v>1125</v>
      </c>
      <c r="D63" s="788">
        <v>480</v>
      </c>
      <c r="E63" s="800">
        <v>448</v>
      </c>
      <c r="F63" s="787">
        <v>618</v>
      </c>
      <c r="G63" s="787">
        <v>52</v>
      </c>
      <c r="I63"/>
    </row>
    <row r="64" spans="1:9" ht="12" customHeight="1">
      <c r="A64" s="562" t="s">
        <v>417</v>
      </c>
      <c r="B64" s="563"/>
      <c r="C64" s="785">
        <v>2207</v>
      </c>
      <c r="D64" s="786">
        <v>952</v>
      </c>
      <c r="E64" s="801">
        <v>867</v>
      </c>
      <c r="F64" s="786">
        <v>1123</v>
      </c>
      <c r="G64" s="786">
        <v>98</v>
      </c>
      <c r="H64"/>
      <c r="I64"/>
    </row>
    <row r="65" spans="1:9" ht="12" customHeight="1">
      <c r="A65" s="555" t="s">
        <v>474</v>
      </c>
      <c r="B65" s="556"/>
      <c r="C65" s="785">
        <v>425</v>
      </c>
      <c r="D65" s="786">
        <v>208</v>
      </c>
      <c r="E65" s="801">
        <v>201</v>
      </c>
      <c r="F65" s="786">
        <v>186</v>
      </c>
      <c r="G65" s="786">
        <v>31</v>
      </c>
      <c r="H65"/>
      <c r="I65"/>
    </row>
    <row r="66" spans="1:9" ht="12" customHeight="1">
      <c r="A66" s="555" t="s">
        <v>475</v>
      </c>
      <c r="B66" s="556"/>
      <c r="C66" s="785">
        <v>742</v>
      </c>
      <c r="D66" s="786">
        <v>454</v>
      </c>
      <c r="E66" s="801">
        <v>444</v>
      </c>
      <c r="F66" s="786">
        <v>263</v>
      </c>
      <c r="G66" s="786">
        <v>50</v>
      </c>
      <c r="H66"/>
      <c r="I66"/>
    </row>
    <row r="67" spans="1:9" ht="12" customHeight="1">
      <c r="A67" s="569" t="s">
        <v>476</v>
      </c>
      <c r="B67" s="570"/>
      <c r="C67" s="673">
        <v>45</v>
      </c>
      <c r="D67" s="789">
        <v>28</v>
      </c>
      <c r="E67" s="802">
        <v>28</v>
      </c>
      <c r="F67" s="790">
        <v>17</v>
      </c>
      <c r="G67" s="790">
        <v>1</v>
      </c>
      <c r="H67"/>
      <c r="I67"/>
    </row>
  </sheetData>
  <mergeCells count="7">
    <mergeCell ref="F4:G4"/>
    <mergeCell ref="F5:F6"/>
    <mergeCell ref="G5:G6"/>
    <mergeCell ref="A4:B6"/>
    <mergeCell ref="D5:D6"/>
    <mergeCell ref="C4:C6"/>
    <mergeCell ref="D4:E4"/>
  </mergeCells>
  <hyperlinks>
    <hyperlink ref="A1" location="目次!A28" display="目次へ"/>
  </hyperlinks>
  <printOptions/>
  <pageMargins left="0.7874015748031497" right="0.3937007874015748" top="0.7874015748031497" bottom="0.1968503937007874" header="0.5118110236220472" footer="0.11811023622047245"/>
  <pageSetup firstPageNumber="37" useFirstPageNumber="1" horizontalDpi="600" verticalDpi="600" orientation="portrait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4" width="10.625" style="1" customWidth="1"/>
    <col min="5" max="5" width="8.50390625" style="1" customWidth="1"/>
    <col min="6" max="6" width="10.625" style="1" customWidth="1"/>
    <col min="7" max="8" width="9.25390625" style="1" customWidth="1"/>
    <col min="9" max="9" width="11.25390625" style="1" bestFit="1" customWidth="1"/>
    <col min="10" max="10" width="8.625" style="1" customWidth="1"/>
    <col min="11" max="12" width="7.25390625" style="1" customWidth="1"/>
    <col min="13" max="13" width="10.625" style="1" customWidth="1"/>
    <col min="14" max="14" width="8.125" style="1" customWidth="1"/>
    <col min="15" max="15" width="10.625" style="1" customWidth="1"/>
    <col min="16" max="16" width="9.75390625" style="1" customWidth="1"/>
    <col min="17" max="17" width="8.50390625" style="1" customWidth="1"/>
    <col min="18" max="16384" width="9.00390625" style="1" customWidth="1"/>
  </cols>
  <sheetData>
    <row r="1" ht="15" customHeight="1">
      <c r="A1" s="843" t="s">
        <v>700</v>
      </c>
    </row>
    <row r="2" spans="1:8" ht="18" customHeight="1">
      <c r="A2" s="48" t="s">
        <v>17</v>
      </c>
      <c r="B2" s="57" t="s">
        <v>11</v>
      </c>
      <c r="G2" s="2"/>
      <c r="H2" s="2"/>
    </row>
    <row r="3" spans="1:8" ht="6" customHeight="1">
      <c r="A3" s="3"/>
      <c r="G3" s="4"/>
      <c r="H3" s="4"/>
    </row>
    <row r="4" spans="1:18" s="7" customFormat="1" ht="21" customHeight="1">
      <c r="A4" s="897" t="s">
        <v>18</v>
      </c>
      <c r="B4" s="890" t="s">
        <v>19</v>
      </c>
      <c r="C4" s="891"/>
      <c r="D4" s="891"/>
      <c r="E4" s="891"/>
      <c r="F4" s="891"/>
      <c r="G4" s="891"/>
      <c r="H4" s="892"/>
      <c r="I4" s="900" t="s">
        <v>160</v>
      </c>
      <c r="J4" s="900" t="s">
        <v>161</v>
      </c>
      <c r="K4" s="905" t="s">
        <v>20</v>
      </c>
      <c r="L4" s="906"/>
      <c r="M4" s="890" t="s">
        <v>21</v>
      </c>
      <c r="N4" s="891"/>
      <c r="O4" s="891"/>
      <c r="P4" s="891"/>
      <c r="Q4" s="892"/>
      <c r="R4" s="1"/>
    </row>
    <row r="5" spans="1:17" s="7" customFormat="1" ht="25.5" customHeight="1">
      <c r="A5" s="897"/>
      <c r="B5" s="890" t="s">
        <v>62</v>
      </c>
      <c r="C5" s="891" t="s">
        <v>12</v>
      </c>
      <c r="D5" s="891" t="s">
        <v>13</v>
      </c>
      <c r="E5" s="892" t="s">
        <v>0</v>
      </c>
      <c r="F5" s="893" t="s">
        <v>22</v>
      </c>
      <c r="G5" s="898" t="s">
        <v>23</v>
      </c>
      <c r="H5" s="899"/>
      <c r="I5" s="901"/>
      <c r="J5" s="903"/>
      <c r="K5" s="875"/>
      <c r="L5" s="869"/>
      <c r="M5" s="890" t="s">
        <v>24</v>
      </c>
      <c r="N5" s="892"/>
      <c r="O5" s="893" t="s">
        <v>61</v>
      </c>
      <c r="P5" s="898" t="s">
        <v>60</v>
      </c>
      <c r="Q5" s="899"/>
    </row>
    <row r="6" spans="1:17" s="7" customFormat="1" ht="26.25" customHeight="1">
      <c r="A6" s="897"/>
      <c r="B6" s="5" t="s">
        <v>52</v>
      </c>
      <c r="C6" s="5" t="s">
        <v>53</v>
      </c>
      <c r="D6" s="5" t="s">
        <v>54</v>
      </c>
      <c r="E6" s="8" t="s">
        <v>0</v>
      </c>
      <c r="F6" s="894"/>
      <c r="G6" s="6" t="s">
        <v>29</v>
      </c>
      <c r="H6" s="5" t="s">
        <v>25</v>
      </c>
      <c r="I6" s="902"/>
      <c r="J6" s="904"/>
      <c r="K6" s="5" t="s">
        <v>26</v>
      </c>
      <c r="L6" s="5" t="s">
        <v>27</v>
      </c>
      <c r="M6" s="8" t="s">
        <v>55</v>
      </c>
      <c r="N6" s="8" t="s">
        <v>28</v>
      </c>
      <c r="O6" s="894"/>
      <c r="P6" s="6" t="s">
        <v>29</v>
      </c>
      <c r="Q6" s="5" t="s">
        <v>25</v>
      </c>
    </row>
    <row r="7" spans="1:17" s="47" customFormat="1" ht="12.75" customHeight="1">
      <c r="A7" s="49"/>
      <c r="B7" s="49" t="s">
        <v>1</v>
      </c>
      <c r="C7" s="50" t="s">
        <v>1</v>
      </c>
      <c r="D7" s="50" t="s">
        <v>1</v>
      </c>
      <c r="E7" s="51" t="s">
        <v>14</v>
      </c>
      <c r="F7" s="49" t="s">
        <v>1</v>
      </c>
      <c r="G7" s="52" t="s">
        <v>1</v>
      </c>
      <c r="H7" s="53" t="s">
        <v>14</v>
      </c>
      <c r="I7" s="54" t="s">
        <v>15</v>
      </c>
      <c r="J7" s="51" t="s">
        <v>16</v>
      </c>
      <c r="K7" s="51" t="s">
        <v>14</v>
      </c>
      <c r="L7" s="51" t="s">
        <v>14</v>
      </c>
      <c r="M7" s="50" t="s">
        <v>2</v>
      </c>
      <c r="N7" s="55" t="s">
        <v>1</v>
      </c>
      <c r="O7" s="56" t="s">
        <v>56</v>
      </c>
      <c r="P7" s="52" t="s">
        <v>56</v>
      </c>
      <c r="Q7" s="53" t="s">
        <v>57</v>
      </c>
    </row>
    <row r="8" spans="1:17" s="18" customFormat="1" ht="19.5" customHeight="1">
      <c r="A8" s="9" t="s">
        <v>30</v>
      </c>
      <c r="B8" s="10">
        <v>5588133</v>
      </c>
      <c r="C8" s="11">
        <v>2673328</v>
      </c>
      <c r="D8" s="11">
        <v>2914805</v>
      </c>
      <c r="E8" s="12">
        <f aca="true" t="shared" si="0" ref="E8:E39">C8/D8*100</f>
        <v>91.71550069387145</v>
      </c>
      <c r="F8" s="13">
        <v>5590601</v>
      </c>
      <c r="G8" s="14">
        <v>-2468</v>
      </c>
      <c r="H8" s="15">
        <v>-0.04415</v>
      </c>
      <c r="I8" s="706">
        <v>8396.13</v>
      </c>
      <c r="J8" s="16">
        <v>665.6</v>
      </c>
      <c r="K8" s="16">
        <f aca="true" t="shared" si="1" ref="K8:K39">B8/B$8*100</f>
        <v>100</v>
      </c>
      <c r="L8" s="16">
        <f aca="true" t="shared" si="2" ref="L8:L39">I8/I$8*100</f>
        <v>100</v>
      </c>
      <c r="M8" s="11">
        <v>2255318</v>
      </c>
      <c r="N8" s="17">
        <f>B8/M8</f>
        <v>2.4777583471599125</v>
      </c>
      <c r="O8" s="11">
        <v>2146488</v>
      </c>
      <c r="P8" s="14">
        <f>M8-O8</f>
        <v>108830</v>
      </c>
      <c r="Q8" s="15">
        <f>P8/O8*100</f>
        <v>5.070142483908598</v>
      </c>
    </row>
    <row r="9" spans="1:17" s="18" customFormat="1" ht="19.5" customHeight="1">
      <c r="A9" s="23" t="s">
        <v>50</v>
      </c>
      <c r="B9" s="20">
        <v>5318635</v>
      </c>
      <c r="C9" s="21">
        <v>2544087</v>
      </c>
      <c r="D9" s="21">
        <v>2774548</v>
      </c>
      <c r="E9" s="22">
        <f t="shared" si="0"/>
        <v>91.69374615252647</v>
      </c>
      <c r="F9" s="62">
        <v>5312815</v>
      </c>
      <c r="G9" s="27">
        <v>5820</v>
      </c>
      <c r="H9" s="24">
        <v>0.10955</v>
      </c>
      <c r="I9" s="25">
        <v>6655.24</v>
      </c>
      <c r="J9" s="26">
        <v>799.2</v>
      </c>
      <c r="K9" s="26">
        <f t="shared" si="1"/>
        <v>95.17731593002529</v>
      </c>
      <c r="L9" s="26">
        <f t="shared" si="2"/>
        <v>79.26556639785235</v>
      </c>
      <c r="M9" s="21">
        <v>2164851</v>
      </c>
      <c r="N9" s="17">
        <f aca="true" t="shared" si="3" ref="N9:N39">B9/M9</f>
        <v>2.4568134250347944</v>
      </c>
      <c r="O9" s="21">
        <f>SUM(O11:O39)</f>
        <v>2058543</v>
      </c>
      <c r="P9" s="14">
        <f aca="true" t="shared" si="4" ref="P9:P39">M9-O9</f>
        <v>106308</v>
      </c>
      <c r="Q9" s="15">
        <f aca="true" t="shared" si="5" ref="Q9:Q39">P9/O9*100</f>
        <v>5.164235092490174</v>
      </c>
    </row>
    <row r="10" spans="1:17" s="18" customFormat="1" ht="19.5" customHeight="1">
      <c r="A10" s="23" t="s">
        <v>51</v>
      </c>
      <c r="B10" s="20">
        <v>269498</v>
      </c>
      <c r="C10" s="21">
        <v>129241</v>
      </c>
      <c r="D10" s="21">
        <v>140257</v>
      </c>
      <c r="E10" s="22">
        <f t="shared" si="0"/>
        <v>92.1458465531132</v>
      </c>
      <c r="F10" s="62">
        <v>277786</v>
      </c>
      <c r="G10" s="27">
        <v>-8288</v>
      </c>
      <c r="H10" s="24">
        <v>-2.98359</v>
      </c>
      <c r="I10" s="25">
        <v>1740.89</v>
      </c>
      <c r="J10" s="26">
        <v>154.8</v>
      </c>
      <c r="K10" s="26">
        <f t="shared" si="1"/>
        <v>4.822684069974713</v>
      </c>
      <c r="L10" s="26">
        <f t="shared" si="2"/>
        <v>20.734433602147657</v>
      </c>
      <c r="M10" s="21">
        <v>90467</v>
      </c>
      <c r="N10" s="17">
        <f t="shared" si="3"/>
        <v>2.978964705362176</v>
      </c>
      <c r="O10" s="21">
        <f>O8-O9</f>
        <v>87945</v>
      </c>
      <c r="P10" s="14">
        <f t="shared" si="4"/>
        <v>2522</v>
      </c>
      <c r="Q10" s="15">
        <f t="shared" si="5"/>
        <v>2.86770140428677</v>
      </c>
    </row>
    <row r="11" spans="1:17" s="18" customFormat="1" ht="19.5" customHeight="1">
      <c r="A11" s="19" t="s">
        <v>31</v>
      </c>
      <c r="B11" s="20">
        <v>1544200</v>
      </c>
      <c r="C11" s="21">
        <v>731114</v>
      </c>
      <c r="D11" s="21">
        <v>813086</v>
      </c>
      <c r="E11" s="22">
        <f t="shared" si="0"/>
        <v>89.9184096147271</v>
      </c>
      <c r="F11" s="23">
        <v>1525393</v>
      </c>
      <c r="G11" s="27">
        <v>18807</v>
      </c>
      <c r="H11" s="24">
        <v>1.23293</v>
      </c>
      <c r="I11" s="25">
        <v>552.66</v>
      </c>
      <c r="J11" s="26">
        <v>2794.1</v>
      </c>
      <c r="K11" s="26">
        <f t="shared" si="1"/>
        <v>27.633558471138752</v>
      </c>
      <c r="L11" s="26">
        <f t="shared" si="2"/>
        <v>6.582318282351513</v>
      </c>
      <c r="M11" s="21">
        <v>684183</v>
      </c>
      <c r="N11" s="17">
        <f t="shared" si="3"/>
        <v>2.256998493093222</v>
      </c>
      <c r="O11" s="21">
        <v>643351</v>
      </c>
      <c r="P11" s="14">
        <f t="shared" si="4"/>
        <v>40832</v>
      </c>
      <c r="Q11" s="15">
        <f t="shared" si="5"/>
        <v>6.346768715677756</v>
      </c>
    </row>
    <row r="12" spans="1:17" s="18" customFormat="1" ht="19.5" customHeight="1">
      <c r="A12" s="19" t="s">
        <v>32</v>
      </c>
      <c r="B12" s="20">
        <v>536270</v>
      </c>
      <c r="C12" s="21">
        <v>259320</v>
      </c>
      <c r="D12" s="21">
        <v>276950</v>
      </c>
      <c r="E12" s="22">
        <f t="shared" si="0"/>
        <v>93.63423000541614</v>
      </c>
      <c r="F12" s="62">
        <v>536232</v>
      </c>
      <c r="G12" s="27">
        <v>38</v>
      </c>
      <c r="H12" s="24">
        <v>0.00709</v>
      </c>
      <c r="I12" s="28">
        <v>534.44</v>
      </c>
      <c r="J12" s="26">
        <v>1003.4</v>
      </c>
      <c r="K12" s="26">
        <f t="shared" si="1"/>
        <v>9.596586194351495</v>
      </c>
      <c r="L12" s="26">
        <f t="shared" si="2"/>
        <v>6.365313543263386</v>
      </c>
      <c r="M12" s="21">
        <v>205587</v>
      </c>
      <c r="N12" s="17">
        <f t="shared" si="3"/>
        <v>2.6084820538263607</v>
      </c>
      <c r="O12" s="21">
        <v>195988</v>
      </c>
      <c r="P12" s="14">
        <f t="shared" si="4"/>
        <v>9599</v>
      </c>
      <c r="Q12" s="15">
        <f t="shared" si="5"/>
        <v>4.897748841765822</v>
      </c>
    </row>
    <row r="13" spans="1:17" s="18" customFormat="1" ht="19.5" customHeight="1">
      <c r="A13" s="19" t="s">
        <v>33</v>
      </c>
      <c r="B13" s="20">
        <v>453748</v>
      </c>
      <c r="C13" s="21">
        <v>221216</v>
      </c>
      <c r="D13" s="21">
        <v>232532</v>
      </c>
      <c r="E13" s="22">
        <f t="shared" si="0"/>
        <v>95.13357301360674</v>
      </c>
      <c r="F13" s="23">
        <v>462647</v>
      </c>
      <c r="G13" s="27">
        <v>-8899</v>
      </c>
      <c r="H13" s="24">
        <v>-1.9235</v>
      </c>
      <c r="I13" s="28">
        <v>49.97</v>
      </c>
      <c r="J13" s="26">
        <v>9080.4</v>
      </c>
      <c r="K13" s="26">
        <f t="shared" si="1"/>
        <v>8.119849688616931</v>
      </c>
      <c r="L13" s="26">
        <f t="shared" si="2"/>
        <v>0.5951551488602488</v>
      </c>
      <c r="M13" s="21">
        <v>209343</v>
      </c>
      <c r="N13" s="17">
        <f t="shared" si="3"/>
        <v>2.16748589635192</v>
      </c>
      <c r="O13" s="21">
        <v>198653</v>
      </c>
      <c r="P13" s="14">
        <f t="shared" si="4"/>
        <v>10690</v>
      </c>
      <c r="Q13" s="15">
        <f t="shared" si="5"/>
        <v>5.3812426693782625</v>
      </c>
    </row>
    <row r="14" spans="1:17" s="18" customFormat="1" ht="19.5" customHeight="1">
      <c r="A14" s="19" t="s">
        <v>34</v>
      </c>
      <c r="B14" s="20">
        <v>290959</v>
      </c>
      <c r="C14" s="21">
        <v>141344</v>
      </c>
      <c r="D14" s="21">
        <v>149615</v>
      </c>
      <c r="E14" s="22">
        <f t="shared" si="0"/>
        <v>94.47181098151923</v>
      </c>
      <c r="F14" s="23">
        <v>291027</v>
      </c>
      <c r="G14" s="27">
        <v>-68</v>
      </c>
      <c r="H14" s="24">
        <v>-0.02337</v>
      </c>
      <c r="I14" s="707">
        <v>49.25</v>
      </c>
      <c r="J14" s="26">
        <v>5907.8</v>
      </c>
      <c r="K14" s="26">
        <f t="shared" si="1"/>
        <v>5.206730047405815</v>
      </c>
      <c r="L14" s="26">
        <f t="shared" si="2"/>
        <v>0.5865797694890384</v>
      </c>
      <c r="M14" s="21">
        <v>116948</v>
      </c>
      <c r="N14" s="17">
        <f t="shared" si="3"/>
        <v>2.4879348086328967</v>
      </c>
      <c r="O14" s="21">
        <v>111585</v>
      </c>
      <c r="P14" s="14">
        <f t="shared" si="4"/>
        <v>5363</v>
      </c>
      <c r="Q14" s="15">
        <f t="shared" si="5"/>
        <v>4.8062015503875966</v>
      </c>
    </row>
    <row r="15" spans="1:17" s="18" customFormat="1" ht="19.5" customHeight="1">
      <c r="A15" s="29" t="s">
        <v>35</v>
      </c>
      <c r="B15" s="30">
        <v>482640</v>
      </c>
      <c r="C15" s="31">
        <v>227660</v>
      </c>
      <c r="D15" s="31">
        <v>254980</v>
      </c>
      <c r="E15" s="32">
        <f t="shared" si="0"/>
        <v>89.28543415169817</v>
      </c>
      <c r="F15" s="33">
        <v>465337</v>
      </c>
      <c r="G15" s="34">
        <v>17303</v>
      </c>
      <c r="H15" s="35">
        <v>3.71838</v>
      </c>
      <c r="I15" s="25">
        <v>99.37</v>
      </c>
      <c r="J15" s="37">
        <v>4857</v>
      </c>
      <c r="K15" s="37">
        <f t="shared" si="1"/>
        <v>8.636873889723097</v>
      </c>
      <c r="L15" s="37">
        <f t="shared" si="2"/>
        <v>1.1835214557182894</v>
      </c>
      <c r="M15" s="31">
        <v>202648</v>
      </c>
      <c r="N15" s="17">
        <f t="shared" si="3"/>
        <v>2.3816667324622003</v>
      </c>
      <c r="O15" s="21">
        <v>192466</v>
      </c>
      <c r="P15" s="14">
        <f t="shared" si="4"/>
        <v>10182</v>
      </c>
      <c r="Q15" s="15">
        <f t="shared" si="5"/>
        <v>5.290285037357247</v>
      </c>
    </row>
    <row r="16" spans="1:17" s="18" customFormat="1" ht="19.5" customHeight="1">
      <c r="A16" s="29" t="s">
        <v>59</v>
      </c>
      <c r="B16" s="30">
        <v>47254</v>
      </c>
      <c r="C16" s="31">
        <v>22449</v>
      </c>
      <c r="D16" s="31">
        <v>24805</v>
      </c>
      <c r="E16" s="32">
        <f t="shared" si="0"/>
        <v>90.50191493650473</v>
      </c>
      <c r="F16" s="69">
        <v>50030</v>
      </c>
      <c r="G16" s="34">
        <v>-2776</v>
      </c>
      <c r="H16" s="35">
        <v>-5.54867</v>
      </c>
      <c r="I16" s="36">
        <v>182.48</v>
      </c>
      <c r="J16" s="37">
        <v>259</v>
      </c>
      <c r="K16" s="37">
        <f t="shared" si="1"/>
        <v>0.8456133739121814</v>
      </c>
      <c r="L16" s="37">
        <f t="shared" si="2"/>
        <v>2.173382260636746</v>
      </c>
      <c r="M16" s="31">
        <v>18447</v>
      </c>
      <c r="N16" s="703">
        <f t="shared" si="3"/>
        <v>2.5616089337019567</v>
      </c>
      <c r="O16" s="31">
        <v>18702</v>
      </c>
      <c r="P16" s="58">
        <f t="shared" si="4"/>
        <v>-255</v>
      </c>
      <c r="Q16" s="59">
        <f t="shared" si="5"/>
        <v>-1.3634905357715752</v>
      </c>
    </row>
    <row r="17" spans="1:17" s="18" customFormat="1" ht="32.25" customHeight="1">
      <c r="A17" s="690" t="s">
        <v>58</v>
      </c>
      <c r="B17" s="691">
        <v>93238</v>
      </c>
      <c r="C17" s="692">
        <v>42385</v>
      </c>
      <c r="D17" s="692">
        <v>50853</v>
      </c>
      <c r="E17" s="693">
        <f t="shared" si="0"/>
        <v>83.34808172575856</v>
      </c>
      <c r="F17" s="694">
        <v>90590</v>
      </c>
      <c r="G17" s="695">
        <v>2648</v>
      </c>
      <c r="H17" s="696">
        <v>2.92306</v>
      </c>
      <c r="I17" s="697">
        <v>18.5</v>
      </c>
      <c r="J17" s="698">
        <v>5039.9</v>
      </c>
      <c r="K17" s="698">
        <f t="shared" si="1"/>
        <v>1.6685000160160828</v>
      </c>
      <c r="L17" s="698">
        <f t="shared" si="2"/>
        <v>0.22033960884359818</v>
      </c>
      <c r="M17" s="692">
        <v>39753</v>
      </c>
      <c r="N17" s="704">
        <f t="shared" si="3"/>
        <v>2.345433049078057</v>
      </c>
      <c r="O17" s="692">
        <v>37970</v>
      </c>
      <c r="P17" s="699">
        <f t="shared" si="4"/>
        <v>1783</v>
      </c>
      <c r="Q17" s="696">
        <f t="shared" si="5"/>
        <v>4.695812483539637</v>
      </c>
    </row>
    <row r="18" spans="1:17" s="18" customFormat="1" ht="19.5" customHeight="1">
      <c r="A18" s="19" t="s">
        <v>36</v>
      </c>
      <c r="B18" s="20">
        <v>196127</v>
      </c>
      <c r="C18" s="21">
        <v>95665</v>
      </c>
      <c r="D18" s="21">
        <v>100462</v>
      </c>
      <c r="E18" s="22">
        <f t="shared" si="0"/>
        <v>95.2250602217754</v>
      </c>
      <c r="F18" s="23">
        <v>192250</v>
      </c>
      <c r="G18" s="27">
        <v>3877</v>
      </c>
      <c r="H18" s="24">
        <v>2.01664</v>
      </c>
      <c r="I18" s="28">
        <v>24.97</v>
      </c>
      <c r="J18" s="26">
        <v>7854.5</v>
      </c>
      <c r="K18" s="26">
        <f t="shared" si="1"/>
        <v>3.5097052987106783</v>
      </c>
      <c r="L18" s="26">
        <f t="shared" si="2"/>
        <v>0.29739892069322416</v>
      </c>
      <c r="M18" s="21">
        <v>77263</v>
      </c>
      <c r="N18" s="17">
        <f t="shared" si="3"/>
        <v>2.5384336616491723</v>
      </c>
      <c r="O18" s="11">
        <v>72983</v>
      </c>
      <c r="P18" s="14">
        <f t="shared" si="4"/>
        <v>4280</v>
      </c>
      <c r="Q18" s="15">
        <f t="shared" si="5"/>
        <v>5.864379376019073</v>
      </c>
    </row>
    <row r="19" spans="1:17" s="18" customFormat="1" ht="19.5" customHeight="1">
      <c r="A19" s="19" t="s">
        <v>37</v>
      </c>
      <c r="B19" s="20">
        <v>31158</v>
      </c>
      <c r="C19" s="21">
        <v>14972</v>
      </c>
      <c r="D19" s="21">
        <v>16186</v>
      </c>
      <c r="E19" s="22">
        <f t="shared" si="0"/>
        <v>92.49969109106635</v>
      </c>
      <c r="F19" s="23">
        <v>32475</v>
      </c>
      <c r="G19" s="27">
        <v>-1317</v>
      </c>
      <c r="H19" s="24">
        <v>-4.05543</v>
      </c>
      <c r="I19" s="28">
        <v>90.45</v>
      </c>
      <c r="J19" s="26">
        <v>344.5</v>
      </c>
      <c r="K19" s="26">
        <f t="shared" si="1"/>
        <v>0.5575744170727504</v>
      </c>
      <c r="L19" s="26">
        <f t="shared" si="2"/>
        <v>1.077282033508295</v>
      </c>
      <c r="M19" s="21">
        <v>12141</v>
      </c>
      <c r="N19" s="17">
        <f t="shared" si="3"/>
        <v>2.5663454410674573</v>
      </c>
      <c r="O19" s="21">
        <v>11847</v>
      </c>
      <c r="P19" s="14">
        <f t="shared" si="4"/>
        <v>294</v>
      </c>
      <c r="Q19" s="15">
        <f t="shared" si="5"/>
        <v>2.4816409217523425</v>
      </c>
    </row>
    <row r="20" spans="1:17" s="18" customFormat="1" ht="19.5" customHeight="1">
      <c r="A20" s="19" t="s">
        <v>38</v>
      </c>
      <c r="B20" s="20">
        <v>85592</v>
      </c>
      <c r="C20" s="21">
        <v>40791</v>
      </c>
      <c r="D20" s="21">
        <v>44801</v>
      </c>
      <c r="E20" s="22">
        <f t="shared" si="0"/>
        <v>91.04930693511305</v>
      </c>
      <c r="F20" s="23">
        <v>89208</v>
      </c>
      <c r="G20" s="27">
        <v>-3616</v>
      </c>
      <c r="H20" s="24">
        <v>-4.05345</v>
      </c>
      <c r="I20" s="28">
        <v>697.66</v>
      </c>
      <c r="J20" s="26">
        <v>122.7</v>
      </c>
      <c r="K20" s="26">
        <f t="shared" si="1"/>
        <v>1.5316743534915866</v>
      </c>
      <c r="L20" s="26">
        <f t="shared" si="2"/>
        <v>8.309304405720255</v>
      </c>
      <c r="M20" s="21">
        <v>29741</v>
      </c>
      <c r="N20" s="17">
        <f t="shared" si="3"/>
        <v>2.8779126458424398</v>
      </c>
      <c r="O20" s="21">
        <v>29617</v>
      </c>
      <c r="P20" s="14">
        <f t="shared" si="4"/>
        <v>124</v>
      </c>
      <c r="Q20" s="15">
        <f t="shared" si="5"/>
        <v>0.41867846169429723</v>
      </c>
    </row>
    <row r="21" spans="1:17" s="18" customFormat="1" ht="19.5" customHeight="1">
      <c r="A21" s="19" t="s">
        <v>39</v>
      </c>
      <c r="B21" s="20">
        <v>266937</v>
      </c>
      <c r="C21" s="21">
        <v>130931</v>
      </c>
      <c r="D21" s="21">
        <v>136006</v>
      </c>
      <c r="E21" s="22">
        <f t="shared" si="0"/>
        <v>96.2685469758687</v>
      </c>
      <c r="F21" s="23">
        <v>267100</v>
      </c>
      <c r="G21" s="27">
        <v>-163</v>
      </c>
      <c r="H21" s="24">
        <v>-0.06103</v>
      </c>
      <c r="I21" s="28">
        <v>138.51</v>
      </c>
      <c r="J21" s="26">
        <v>1927.2</v>
      </c>
      <c r="K21" s="26">
        <f t="shared" si="1"/>
        <v>4.776854810005417</v>
      </c>
      <c r="L21" s="26">
        <f t="shared" si="2"/>
        <v>1.649688606536583</v>
      </c>
      <c r="M21" s="21">
        <v>99645</v>
      </c>
      <c r="N21" s="17">
        <f t="shared" si="3"/>
        <v>2.6788800240855037</v>
      </c>
      <c r="O21" s="21">
        <v>94605</v>
      </c>
      <c r="P21" s="14">
        <f t="shared" si="4"/>
        <v>5040</v>
      </c>
      <c r="Q21" s="15">
        <f t="shared" si="5"/>
        <v>5.3274139844617086</v>
      </c>
    </row>
    <row r="22" spans="1:17" s="18" customFormat="1" ht="19.5" customHeight="1">
      <c r="A22" s="19" t="s">
        <v>40</v>
      </c>
      <c r="B22" s="20">
        <v>50523</v>
      </c>
      <c r="C22" s="21">
        <v>24183</v>
      </c>
      <c r="D22" s="21">
        <v>26340</v>
      </c>
      <c r="E22" s="22">
        <f t="shared" si="0"/>
        <v>91.81093394077449</v>
      </c>
      <c r="F22" s="23">
        <v>51794</v>
      </c>
      <c r="G22" s="27">
        <v>-1271</v>
      </c>
      <c r="H22" s="24">
        <v>-2.45395</v>
      </c>
      <c r="I22" s="28">
        <v>126.88</v>
      </c>
      <c r="J22" s="26">
        <v>398.2</v>
      </c>
      <c r="K22" s="26">
        <f t="shared" si="1"/>
        <v>0.9041123394879829</v>
      </c>
      <c r="L22" s="26">
        <f t="shared" si="2"/>
        <v>1.5111724091932832</v>
      </c>
      <c r="M22" s="21">
        <v>18826</v>
      </c>
      <c r="N22" s="17">
        <f t="shared" si="3"/>
        <v>2.6836821417188994</v>
      </c>
      <c r="O22" s="21">
        <v>18275</v>
      </c>
      <c r="P22" s="14">
        <f t="shared" si="4"/>
        <v>551</v>
      </c>
      <c r="Q22" s="15">
        <f t="shared" si="5"/>
        <v>3.0150478796169633</v>
      </c>
    </row>
    <row r="23" spans="1:17" s="18" customFormat="1" ht="19.5" customHeight="1">
      <c r="A23" s="19" t="s">
        <v>41</v>
      </c>
      <c r="B23" s="20">
        <v>42802</v>
      </c>
      <c r="C23" s="21">
        <v>20555</v>
      </c>
      <c r="D23" s="21">
        <v>22247</v>
      </c>
      <c r="E23" s="22">
        <f t="shared" si="0"/>
        <v>92.39448015462759</v>
      </c>
      <c r="F23" s="23">
        <v>43953</v>
      </c>
      <c r="G23" s="27">
        <v>-1151</v>
      </c>
      <c r="H23" s="24">
        <v>-2.61871</v>
      </c>
      <c r="I23" s="707">
        <v>132.47</v>
      </c>
      <c r="J23" s="26">
        <v>323.1</v>
      </c>
      <c r="K23" s="26">
        <f t="shared" si="1"/>
        <v>0.7659445471322891</v>
      </c>
      <c r="L23" s="26">
        <f t="shared" si="2"/>
        <v>1.5777507018114298</v>
      </c>
      <c r="M23" s="21">
        <v>14989</v>
      </c>
      <c r="N23" s="17">
        <f t="shared" si="3"/>
        <v>2.8555607445460005</v>
      </c>
      <c r="O23" s="21">
        <v>14673</v>
      </c>
      <c r="P23" s="14">
        <f t="shared" si="4"/>
        <v>316</v>
      </c>
      <c r="Q23" s="15">
        <f t="shared" si="5"/>
        <v>2.153615484222722</v>
      </c>
    </row>
    <row r="24" spans="1:17" s="18" customFormat="1" ht="19.5" customHeight="1">
      <c r="A24" s="19" t="s">
        <v>42</v>
      </c>
      <c r="B24" s="20">
        <v>225700</v>
      </c>
      <c r="C24" s="21">
        <v>105289</v>
      </c>
      <c r="D24" s="21">
        <v>120411</v>
      </c>
      <c r="E24" s="22">
        <f t="shared" si="0"/>
        <v>87.44134672081454</v>
      </c>
      <c r="F24" s="23">
        <v>219862</v>
      </c>
      <c r="G24" s="27">
        <v>5838</v>
      </c>
      <c r="H24" s="24">
        <v>2.6553</v>
      </c>
      <c r="I24" s="25">
        <v>101.96</v>
      </c>
      <c r="J24" s="26">
        <v>2213.6</v>
      </c>
      <c r="K24" s="26">
        <f t="shared" si="1"/>
        <v>4.0389160386841185</v>
      </c>
      <c r="L24" s="26">
        <f t="shared" si="2"/>
        <v>1.214369000956393</v>
      </c>
      <c r="M24" s="21">
        <v>91737</v>
      </c>
      <c r="N24" s="17">
        <f t="shared" si="3"/>
        <v>2.460294101616578</v>
      </c>
      <c r="O24" s="21">
        <v>85098</v>
      </c>
      <c r="P24" s="14">
        <f t="shared" si="4"/>
        <v>6639</v>
      </c>
      <c r="Q24" s="15">
        <f t="shared" si="5"/>
        <v>7.80159345695551</v>
      </c>
    </row>
    <row r="25" spans="1:17" s="18" customFormat="1" ht="19.5" customHeight="1">
      <c r="A25" s="19" t="s">
        <v>43</v>
      </c>
      <c r="B25" s="20">
        <v>81009</v>
      </c>
      <c r="C25" s="21">
        <v>38862</v>
      </c>
      <c r="D25" s="21">
        <v>42147</v>
      </c>
      <c r="E25" s="22">
        <f t="shared" si="0"/>
        <v>92.20585095024558</v>
      </c>
      <c r="F25" s="62">
        <v>84361</v>
      </c>
      <c r="G25" s="27">
        <v>-3352</v>
      </c>
      <c r="H25" s="24">
        <v>-3.9734</v>
      </c>
      <c r="I25" s="28">
        <v>176.58</v>
      </c>
      <c r="J25" s="26">
        <v>458.8</v>
      </c>
      <c r="K25" s="26">
        <f t="shared" si="1"/>
        <v>1.4496612732732024</v>
      </c>
      <c r="L25" s="26">
        <f t="shared" si="2"/>
        <v>2.1031117907893284</v>
      </c>
      <c r="M25" s="21">
        <v>28506</v>
      </c>
      <c r="N25" s="17">
        <f t="shared" si="3"/>
        <v>2.84182277415281</v>
      </c>
      <c r="O25" s="21">
        <v>27676</v>
      </c>
      <c r="P25" s="14">
        <f t="shared" si="4"/>
        <v>830</v>
      </c>
      <c r="Q25" s="15">
        <f t="shared" si="5"/>
        <v>2.99898829310594</v>
      </c>
    </row>
    <row r="26" spans="1:17" s="18" customFormat="1" ht="19.5" customHeight="1">
      <c r="A26" s="19" t="s">
        <v>44</v>
      </c>
      <c r="B26" s="20">
        <v>93901</v>
      </c>
      <c r="C26" s="21">
        <v>45903</v>
      </c>
      <c r="D26" s="21">
        <v>47998</v>
      </c>
      <c r="E26" s="22">
        <f t="shared" si="0"/>
        <v>95.63523480145007</v>
      </c>
      <c r="F26" s="23">
        <v>94813</v>
      </c>
      <c r="G26" s="27">
        <v>-912</v>
      </c>
      <c r="H26" s="24">
        <v>-0.96189</v>
      </c>
      <c r="I26" s="28">
        <v>34.4</v>
      </c>
      <c r="J26" s="26">
        <v>2729.7</v>
      </c>
      <c r="K26" s="26">
        <f t="shared" si="1"/>
        <v>1.68036444372387</v>
      </c>
      <c r="L26" s="26">
        <f t="shared" si="2"/>
        <v>0.40971256995782585</v>
      </c>
      <c r="M26" s="21">
        <v>35737</v>
      </c>
      <c r="N26" s="17">
        <f t="shared" si="3"/>
        <v>2.627556873828245</v>
      </c>
      <c r="O26" s="21">
        <v>33838</v>
      </c>
      <c r="P26" s="14">
        <f t="shared" si="4"/>
        <v>1899</v>
      </c>
      <c r="Q26" s="15">
        <f t="shared" si="5"/>
        <v>5.612033808144689</v>
      </c>
    </row>
    <row r="27" spans="1:17" s="18" customFormat="1" ht="19.5" customHeight="1">
      <c r="A27" s="19" t="s">
        <v>45</v>
      </c>
      <c r="B27" s="20">
        <v>156423</v>
      </c>
      <c r="C27" s="21">
        <v>73930</v>
      </c>
      <c r="D27" s="21">
        <v>82493</v>
      </c>
      <c r="E27" s="22">
        <f t="shared" si="0"/>
        <v>89.61972531002631</v>
      </c>
      <c r="F27" s="23">
        <v>157668</v>
      </c>
      <c r="G27" s="27">
        <v>-1245</v>
      </c>
      <c r="H27" s="24">
        <v>-0.78963</v>
      </c>
      <c r="I27" s="28">
        <v>53.44</v>
      </c>
      <c r="J27" s="26">
        <v>2927.1</v>
      </c>
      <c r="K27" s="26">
        <f t="shared" si="1"/>
        <v>2.79919966113906</v>
      </c>
      <c r="L27" s="26">
        <f t="shared" si="2"/>
        <v>0.6364837133298318</v>
      </c>
      <c r="M27" s="21">
        <v>60584</v>
      </c>
      <c r="N27" s="17">
        <f t="shared" si="3"/>
        <v>2.581919318631982</v>
      </c>
      <c r="O27" s="21">
        <v>58777</v>
      </c>
      <c r="P27" s="14">
        <f t="shared" si="4"/>
        <v>1807</v>
      </c>
      <c r="Q27" s="15">
        <f t="shared" si="5"/>
        <v>3.0743317964509926</v>
      </c>
    </row>
    <row r="28" spans="1:17" s="18" customFormat="1" ht="19.5" customHeight="1">
      <c r="A28" s="19" t="s">
        <v>46</v>
      </c>
      <c r="B28" s="20">
        <v>49680</v>
      </c>
      <c r="C28" s="21">
        <v>24148</v>
      </c>
      <c r="D28" s="21">
        <v>25532</v>
      </c>
      <c r="E28" s="22">
        <f t="shared" si="0"/>
        <v>94.57935140216199</v>
      </c>
      <c r="F28" s="23">
        <v>49761</v>
      </c>
      <c r="G28" s="27">
        <v>-81</v>
      </c>
      <c r="H28" s="24">
        <v>-0.16278</v>
      </c>
      <c r="I28" s="25">
        <v>92.92</v>
      </c>
      <c r="J28" s="26">
        <v>534.7</v>
      </c>
      <c r="K28" s="26">
        <f t="shared" si="1"/>
        <v>0.8890268001853213</v>
      </c>
      <c r="L28" s="26">
        <f t="shared" si="2"/>
        <v>1.106700348851197</v>
      </c>
      <c r="M28" s="21">
        <v>16470</v>
      </c>
      <c r="N28" s="17">
        <f t="shared" si="3"/>
        <v>3.0163934426229506</v>
      </c>
      <c r="O28" s="21">
        <v>15809</v>
      </c>
      <c r="P28" s="14">
        <f t="shared" si="4"/>
        <v>661</v>
      </c>
      <c r="Q28" s="15">
        <f t="shared" si="5"/>
        <v>4.181162628882283</v>
      </c>
    </row>
    <row r="29" spans="1:17" s="18" customFormat="1" ht="19.5" customHeight="1">
      <c r="A29" s="19" t="s">
        <v>47</v>
      </c>
      <c r="B29" s="20">
        <v>114216</v>
      </c>
      <c r="C29" s="21">
        <v>55175</v>
      </c>
      <c r="D29" s="21">
        <v>59041</v>
      </c>
      <c r="E29" s="22">
        <f t="shared" si="0"/>
        <v>93.45200792669502</v>
      </c>
      <c r="F29" s="23">
        <v>113572</v>
      </c>
      <c r="G29" s="27">
        <v>644</v>
      </c>
      <c r="H29" s="24">
        <v>0.56704</v>
      </c>
      <c r="I29" s="28">
        <v>210.22</v>
      </c>
      <c r="J29" s="26">
        <v>543.3</v>
      </c>
      <c r="K29" s="26">
        <f t="shared" si="1"/>
        <v>2.0439026773342728</v>
      </c>
      <c r="L29" s="26">
        <f t="shared" si="2"/>
        <v>2.5037725714108765</v>
      </c>
      <c r="M29" s="21">
        <v>40068</v>
      </c>
      <c r="N29" s="17">
        <f t="shared" si="3"/>
        <v>2.850554058101228</v>
      </c>
      <c r="O29" s="21">
        <v>37052</v>
      </c>
      <c r="P29" s="14">
        <f t="shared" si="4"/>
        <v>3016</v>
      </c>
      <c r="Q29" s="15">
        <f t="shared" si="5"/>
        <v>8.139911475763792</v>
      </c>
    </row>
    <row r="30" spans="1:17" s="18" customFormat="1" ht="19.5" customHeight="1">
      <c r="A30" s="19" t="s">
        <v>48</v>
      </c>
      <c r="B30" s="20">
        <v>47993</v>
      </c>
      <c r="C30" s="21">
        <v>23392</v>
      </c>
      <c r="D30" s="21">
        <v>24601</v>
      </c>
      <c r="E30" s="22">
        <f t="shared" si="0"/>
        <v>95.08556562741352</v>
      </c>
      <c r="F30" s="23">
        <v>49396</v>
      </c>
      <c r="G30" s="27">
        <v>-1403</v>
      </c>
      <c r="H30" s="24">
        <v>-2.84031</v>
      </c>
      <c r="I30" s="25">
        <v>150.95</v>
      </c>
      <c r="J30" s="26">
        <v>317.9</v>
      </c>
      <c r="K30" s="26">
        <f t="shared" si="1"/>
        <v>0.8588378265155822</v>
      </c>
      <c r="L30" s="26">
        <f t="shared" si="2"/>
        <v>1.7978521056724945</v>
      </c>
      <c r="M30" s="21">
        <v>15188</v>
      </c>
      <c r="N30" s="17">
        <f t="shared" si="3"/>
        <v>3.159928891229918</v>
      </c>
      <c r="O30" s="21">
        <v>15038</v>
      </c>
      <c r="P30" s="14">
        <f t="shared" si="4"/>
        <v>150</v>
      </c>
      <c r="Q30" s="15">
        <f t="shared" si="5"/>
        <v>0.9974730682271579</v>
      </c>
    </row>
    <row r="31" spans="1:17" s="18" customFormat="1" ht="19.5" customHeight="1">
      <c r="A31" s="19" t="s">
        <v>3</v>
      </c>
      <c r="B31" s="20">
        <v>43263</v>
      </c>
      <c r="C31" s="21">
        <v>20616</v>
      </c>
      <c r="D31" s="21">
        <v>22647</v>
      </c>
      <c r="E31" s="22">
        <f t="shared" si="0"/>
        <v>91.03192475824613</v>
      </c>
      <c r="F31" s="23">
        <v>45245</v>
      </c>
      <c r="G31" s="27">
        <v>-1982</v>
      </c>
      <c r="H31" s="24">
        <v>-4.38059</v>
      </c>
      <c r="I31" s="28">
        <v>377.61</v>
      </c>
      <c r="J31" s="26">
        <v>114.6</v>
      </c>
      <c r="K31" s="26">
        <f t="shared" si="1"/>
        <v>0.7741941718280506</v>
      </c>
      <c r="L31" s="26">
        <f t="shared" si="2"/>
        <v>4.497429172726006</v>
      </c>
      <c r="M31" s="21">
        <v>15342</v>
      </c>
      <c r="N31" s="17">
        <f t="shared" si="3"/>
        <v>2.819906140007822</v>
      </c>
      <c r="O31" s="21">
        <v>14960</v>
      </c>
      <c r="P31" s="14">
        <f t="shared" si="4"/>
        <v>382</v>
      </c>
      <c r="Q31" s="15">
        <f t="shared" si="5"/>
        <v>2.553475935828877</v>
      </c>
    </row>
    <row r="32" spans="1:17" s="18" customFormat="1" ht="19.5" customHeight="1">
      <c r="A32" s="19" t="s">
        <v>4</v>
      </c>
      <c r="B32" s="20">
        <v>26501</v>
      </c>
      <c r="C32" s="21">
        <v>12699</v>
      </c>
      <c r="D32" s="21">
        <v>13802</v>
      </c>
      <c r="E32" s="22">
        <f t="shared" si="0"/>
        <v>92.00840457904651</v>
      </c>
      <c r="F32" s="23">
        <v>28306</v>
      </c>
      <c r="G32" s="27">
        <v>-1805</v>
      </c>
      <c r="H32" s="24">
        <v>-6.37674</v>
      </c>
      <c r="I32" s="28">
        <v>422.78</v>
      </c>
      <c r="J32" s="26">
        <v>62.7</v>
      </c>
      <c r="K32" s="26">
        <f t="shared" si="1"/>
        <v>0.4742371020875845</v>
      </c>
      <c r="L32" s="26">
        <f t="shared" si="2"/>
        <v>5.035415125778186</v>
      </c>
      <c r="M32" s="21">
        <v>9062</v>
      </c>
      <c r="N32" s="17">
        <f t="shared" si="3"/>
        <v>2.9244096225998675</v>
      </c>
      <c r="O32" s="21">
        <v>9212</v>
      </c>
      <c r="P32" s="14">
        <f t="shared" si="4"/>
        <v>-150</v>
      </c>
      <c r="Q32" s="15">
        <f t="shared" si="5"/>
        <v>-1.628310898827616</v>
      </c>
    </row>
    <row r="33" spans="1:17" s="18" customFormat="1" ht="19.5" customHeight="1">
      <c r="A33" s="19" t="s">
        <v>5</v>
      </c>
      <c r="B33" s="20">
        <v>67757</v>
      </c>
      <c r="C33" s="21">
        <v>32138</v>
      </c>
      <c r="D33" s="21">
        <v>35619</v>
      </c>
      <c r="E33" s="22">
        <f t="shared" si="0"/>
        <v>90.22712597209355</v>
      </c>
      <c r="F33" s="23">
        <v>70810</v>
      </c>
      <c r="G33" s="27">
        <v>-3053</v>
      </c>
      <c r="H33" s="24">
        <v>-4.31154</v>
      </c>
      <c r="I33" s="28">
        <v>493.28</v>
      </c>
      <c r="J33" s="26">
        <v>137.4</v>
      </c>
      <c r="K33" s="26">
        <f t="shared" si="1"/>
        <v>1.2125158796327862</v>
      </c>
      <c r="L33" s="26">
        <f t="shared" si="2"/>
        <v>5.875087689209195</v>
      </c>
      <c r="M33" s="21">
        <v>22461</v>
      </c>
      <c r="N33" s="17">
        <f t="shared" si="3"/>
        <v>3.016651084101331</v>
      </c>
      <c r="O33" s="21">
        <v>22404</v>
      </c>
      <c r="P33" s="14">
        <f t="shared" si="4"/>
        <v>57</v>
      </c>
      <c r="Q33" s="15">
        <f t="shared" si="5"/>
        <v>0.2544188537761114</v>
      </c>
    </row>
    <row r="34" spans="1:17" s="18" customFormat="1" ht="19.5" customHeight="1">
      <c r="A34" s="19" t="s">
        <v>6</v>
      </c>
      <c r="B34" s="20">
        <v>49834</v>
      </c>
      <c r="C34" s="21">
        <v>23809</v>
      </c>
      <c r="D34" s="21">
        <v>26025</v>
      </c>
      <c r="E34" s="22">
        <f t="shared" si="0"/>
        <v>91.48511047070124</v>
      </c>
      <c r="F34" s="23">
        <v>52283</v>
      </c>
      <c r="G34" s="27">
        <v>-2449</v>
      </c>
      <c r="H34" s="24">
        <v>-4.68412</v>
      </c>
      <c r="I34" s="28">
        <v>229.23</v>
      </c>
      <c r="J34" s="26">
        <v>217.4</v>
      </c>
      <c r="K34" s="26">
        <f t="shared" si="1"/>
        <v>0.8917826401053806</v>
      </c>
      <c r="L34" s="26">
        <f t="shared" si="2"/>
        <v>2.730186407309082</v>
      </c>
      <c r="M34" s="21">
        <v>16981</v>
      </c>
      <c r="N34" s="17">
        <f t="shared" si="3"/>
        <v>2.934691714268889</v>
      </c>
      <c r="O34" s="21">
        <v>17044</v>
      </c>
      <c r="P34" s="14">
        <f t="shared" si="4"/>
        <v>-63</v>
      </c>
      <c r="Q34" s="15">
        <f t="shared" si="5"/>
        <v>-0.36963154189157477</v>
      </c>
    </row>
    <row r="35" spans="1:17" s="18" customFormat="1" ht="19.5" customHeight="1">
      <c r="A35" s="19" t="s">
        <v>7</v>
      </c>
      <c r="B35" s="20">
        <v>32814</v>
      </c>
      <c r="C35" s="21">
        <v>15727</v>
      </c>
      <c r="D35" s="21">
        <v>17087</v>
      </c>
      <c r="E35" s="22">
        <f t="shared" si="0"/>
        <v>92.04073272078188</v>
      </c>
      <c r="F35" s="23">
        <v>34791</v>
      </c>
      <c r="G35" s="27">
        <v>-1977</v>
      </c>
      <c r="H35" s="24">
        <v>-5.6825</v>
      </c>
      <c r="I35" s="28">
        <v>402.98</v>
      </c>
      <c r="J35" s="26">
        <v>81.4</v>
      </c>
      <c r="K35" s="26">
        <f t="shared" si="1"/>
        <v>0.5872086437455944</v>
      </c>
      <c r="L35" s="26">
        <f t="shared" si="2"/>
        <v>4.799592193069903</v>
      </c>
      <c r="M35" s="21">
        <v>11655</v>
      </c>
      <c r="N35" s="17">
        <f t="shared" si="3"/>
        <v>2.8154440154440152</v>
      </c>
      <c r="O35" s="21">
        <v>11808</v>
      </c>
      <c r="P35" s="14">
        <f t="shared" si="4"/>
        <v>-153</v>
      </c>
      <c r="Q35" s="15">
        <f t="shared" si="5"/>
        <v>-1.295731707317073</v>
      </c>
    </row>
    <row r="36" spans="1:17" s="18" customFormat="1" ht="19.5" customHeight="1">
      <c r="A36" s="19" t="s">
        <v>8</v>
      </c>
      <c r="B36" s="20">
        <v>46459</v>
      </c>
      <c r="C36" s="21">
        <v>22016</v>
      </c>
      <c r="D36" s="21">
        <v>24443</v>
      </c>
      <c r="E36" s="22">
        <f t="shared" si="0"/>
        <v>90.07077690954466</v>
      </c>
      <c r="F36" s="23">
        <v>49078</v>
      </c>
      <c r="G36" s="27">
        <v>-2619</v>
      </c>
      <c r="H36" s="24">
        <v>-5.3364</v>
      </c>
      <c r="I36" s="28">
        <v>184.26</v>
      </c>
      <c r="J36" s="26">
        <v>252.1</v>
      </c>
      <c r="K36" s="26">
        <f t="shared" si="1"/>
        <v>0.8313867977014864</v>
      </c>
      <c r="L36" s="26">
        <f t="shared" si="2"/>
        <v>2.1945825040822378</v>
      </c>
      <c r="M36" s="21">
        <v>17436</v>
      </c>
      <c r="N36" s="17">
        <f t="shared" si="3"/>
        <v>2.664544620325763</v>
      </c>
      <c r="O36" s="21">
        <v>17329</v>
      </c>
      <c r="P36" s="14">
        <f t="shared" si="4"/>
        <v>107</v>
      </c>
      <c r="Q36" s="15">
        <f t="shared" si="5"/>
        <v>0.6174620578221478</v>
      </c>
    </row>
    <row r="37" spans="1:17" s="18" customFormat="1" ht="19.5" customHeight="1">
      <c r="A37" s="29" t="s">
        <v>9</v>
      </c>
      <c r="B37" s="30">
        <v>40938</v>
      </c>
      <c r="C37" s="31">
        <v>19333</v>
      </c>
      <c r="D37" s="31">
        <v>21605</v>
      </c>
      <c r="E37" s="32">
        <f t="shared" si="0"/>
        <v>89.48391576024068</v>
      </c>
      <c r="F37" s="33">
        <v>43302</v>
      </c>
      <c r="G37" s="34">
        <v>-2364</v>
      </c>
      <c r="H37" s="35">
        <v>-5.45933</v>
      </c>
      <c r="I37" s="708">
        <v>658.6</v>
      </c>
      <c r="J37" s="37">
        <v>62.2</v>
      </c>
      <c r="K37" s="37">
        <f t="shared" si="1"/>
        <v>0.7325881470609236</v>
      </c>
      <c r="L37" s="37">
        <f t="shared" si="2"/>
        <v>7.8440900748320965</v>
      </c>
      <c r="M37" s="31">
        <v>13174</v>
      </c>
      <c r="N37" s="17">
        <f t="shared" si="3"/>
        <v>3.107484439046607</v>
      </c>
      <c r="O37" s="21">
        <v>13069</v>
      </c>
      <c r="P37" s="14">
        <f t="shared" si="4"/>
        <v>105</v>
      </c>
      <c r="Q37" s="15">
        <f t="shared" si="5"/>
        <v>0.8034279592929834</v>
      </c>
    </row>
    <row r="38" spans="1:17" ht="19.5" customHeight="1">
      <c r="A38" s="19" t="s">
        <v>49</v>
      </c>
      <c r="B38" s="60">
        <v>40181</v>
      </c>
      <c r="C38" s="21">
        <v>19738</v>
      </c>
      <c r="D38" s="21">
        <v>20443</v>
      </c>
      <c r="E38" s="61">
        <f t="shared" si="0"/>
        <v>96.55138678276182</v>
      </c>
      <c r="F38" s="62">
        <v>39970</v>
      </c>
      <c r="G38" s="63">
        <v>211</v>
      </c>
      <c r="H38" s="64">
        <v>0.5279</v>
      </c>
      <c r="I38" s="65">
        <v>157.49</v>
      </c>
      <c r="J38" s="66">
        <v>255.1</v>
      </c>
      <c r="K38" s="66">
        <f t="shared" si="1"/>
        <v>0.7190415832980354</v>
      </c>
      <c r="L38" s="66">
        <f t="shared" si="2"/>
        <v>1.8757451349609884</v>
      </c>
      <c r="M38" s="21">
        <v>14133</v>
      </c>
      <c r="N38" s="17">
        <f t="shared" si="3"/>
        <v>2.843062336375858</v>
      </c>
      <c r="O38" s="700">
        <v>13155</v>
      </c>
      <c r="P38" s="67">
        <f t="shared" si="4"/>
        <v>978</v>
      </c>
      <c r="Q38" s="68">
        <f t="shared" si="5"/>
        <v>7.434435575826683</v>
      </c>
    </row>
    <row r="39" spans="1:17" ht="19.5" customHeight="1">
      <c r="A39" s="38" t="s">
        <v>10</v>
      </c>
      <c r="B39" s="39">
        <v>80518</v>
      </c>
      <c r="C39" s="40">
        <v>38727</v>
      </c>
      <c r="D39" s="40">
        <v>41791</v>
      </c>
      <c r="E39" s="41">
        <f t="shared" si="0"/>
        <v>92.66827785886913</v>
      </c>
      <c r="F39" s="42">
        <v>81561</v>
      </c>
      <c r="G39" s="43">
        <v>-1043</v>
      </c>
      <c r="H39" s="44">
        <v>-1.2788</v>
      </c>
      <c r="I39" s="45">
        <v>210.93</v>
      </c>
      <c r="J39" s="46">
        <v>381.7</v>
      </c>
      <c r="K39" s="46">
        <f t="shared" si="1"/>
        <v>1.4408747966449618</v>
      </c>
      <c r="L39" s="46">
        <f t="shared" si="2"/>
        <v>2.5122288482908197</v>
      </c>
      <c r="M39" s="40">
        <v>26803</v>
      </c>
      <c r="N39" s="701">
        <f t="shared" si="3"/>
        <v>3.0040667089504907</v>
      </c>
      <c r="O39" s="40">
        <v>25559</v>
      </c>
      <c r="P39" s="702">
        <f t="shared" si="4"/>
        <v>1244</v>
      </c>
      <c r="Q39" s="44">
        <f t="shared" si="5"/>
        <v>4.867170077076568</v>
      </c>
    </row>
    <row r="40" spans="1:9" ht="12">
      <c r="A40" s="1" t="s">
        <v>725</v>
      </c>
      <c r="I40" s="1" t="s">
        <v>726</v>
      </c>
    </row>
    <row r="41" spans="1:17" ht="12">
      <c r="A41" s="895" t="s">
        <v>724</v>
      </c>
      <c r="B41" s="896"/>
      <c r="C41" s="896"/>
      <c r="D41" s="896"/>
      <c r="E41" s="896"/>
      <c r="F41" s="896"/>
      <c r="G41" s="896"/>
      <c r="H41" s="896"/>
      <c r="I41" s="896"/>
      <c r="J41" s="896"/>
      <c r="K41" s="896"/>
      <c r="L41" s="896"/>
      <c r="M41" s="896"/>
      <c r="N41" s="896"/>
      <c r="O41" s="896"/>
      <c r="P41" s="896"/>
      <c r="Q41" s="896"/>
    </row>
    <row r="42" spans="1:17" ht="12">
      <c r="A42" s="896"/>
      <c r="B42" s="896"/>
      <c r="C42" s="896"/>
      <c r="D42" s="896"/>
      <c r="E42" s="896"/>
      <c r="F42" s="896"/>
      <c r="G42" s="896"/>
      <c r="H42" s="896"/>
      <c r="I42" s="896"/>
      <c r="J42" s="896"/>
      <c r="K42" s="896"/>
      <c r="L42" s="896"/>
      <c r="M42" s="896"/>
      <c r="N42" s="896"/>
      <c r="O42" s="896"/>
      <c r="P42" s="896"/>
      <c r="Q42" s="896"/>
    </row>
  </sheetData>
  <mergeCells count="13">
    <mergeCell ref="I4:I6"/>
    <mergeCell ref="J4:J6"/>
    <mergeCell ref="K4:L5"/>
    <mergeCell ref="B5:E5"/>
    <mergeCell ref="F5:F6"/>
    <mergeCell ref="B4:H4"/>
    <mergeCell ref="A41:Q42"/>
    <mergeCell ref="A4:A6"/>
    <mergeCell ref="G5:H5"/>
    <mergeCell ref="M4:Q4"/>
    <mergeCell ref="M5:N5"/>
    <mergeCell ref="O5:O6"/>
    <mergeCell ref="P5:Q5"/>
  </mergeCells>
  <hyperlinks>
    <hyperlink ref="A1" location="目次!A5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107" customWidth="1"/>
    <col min="2" max="8" width="9.625" style="107" customWidth="1"/>
    <col min="9" max="16384" width="9.00390625" style="107" customWidth="1"/>
  </cols>
  <sheetData>
    <row r="1" ht="15" customHeight="1">
      <c r="A1" s="843" t="s">
        <v>700</v>
      </c>
    </row>
    <row r="2" ht="18" customHeight="1">
      <c r="A2" s="106" t="s">
        <v>141</v>
      </c>
    </row>
    <row r="3" ht="6" customHeight="1">
      <c r="A3" s="106"/>
    </row>
    <row r="4" spans="1:9" ht="17.25" customHeight="1">
      <c r="A4" s="108" t="s">
        <v>117</v>
      </c>
      <c r="B4" s="108" t="s">
        <v>118</v>
      </c>
      <c r="C4" s="108" t="s">
        <v>119</v>
      </c>
      <c r="D4" s="108" t="s">
        <v>120</v>
      </c>
      <c r="E4" s="108" t="s">
        <v>121</v>
      </c>
      <c r="F4" s="108" t="s">
        <v>122</v>
      </c>
      <c r="G4" s="108" t="s">
        <v>142</v>
      </c>
      <c r="H4" s="108" t="s">
        <v>562</v>
      </c>
      <c r="I4"/>
    </row>
    <row r="5" spans="1:9" ht="18.75" customHeight="1">
      <c r="A5" s="127" t="s">
        <v>123</v>
      </c>
      <c r="B5" s="127" t="s">
        <v>124</v>
      </c>
      <c r="C5" s="127" t="s">
        <v>124</v>
      </c>
      <c r="D5" s="127" t="s">
        <v>124</v>
      </c>
      <c r="E5" s="127" t="s">
        <v>124</v>
      </c>
      <c r="F5" s="127" t="s">
        <v>124</v>
      </c>
      <c r="G5" s="127" t="s">
        <v>124</v>
      </c>
      <c r="H5" s="127" t="s">
        <v>124</v>
      </c>
      <c r="I5"/>
    </row>
    <row r="6" spans="1:9" ht="18.75" customHeight="1">
      <c r="A6" s="109" t="s">
        <v>143</v>
      </c>
      <c r="B6" s="110">
        <v>7.4</v>
      </c>
      <c r="C6" s="110">
        <v>6.5</v>
      </c>
      <c r="D6" s="110">
        <v>5.2</v>
      </c>
      <c r="E6" s="110">
        <v>4.2</v>
      </c>
      <c r="F6" s="110">
        <v>4.3</v>
      </c>
      <c r="G6" s="110">
        <v>4.7</v>
      </c>
      <c r="H6" s="110">
        <v>4.5</v>
      </c>
      <c r="I6"/>
    </row>
    <row r="7" spans="1:9" ht="18.75" customHeight="1">
      <c r="A7" s="109" t="s">
        <v>144</v>
      </c>
      <c r="B7" s="110">
        <v>7.9</v>
      </c>
      <c r="C7" s="110">
        <v>6.8</v>
      </c>
      <c r="D7" s="110">
        <v>5.9</v>
      </c>
      <c r="E7" s="110">
        <v>4.7</v>
      </c>
      <c r="F7" s="110">
        <v>4</v>
      </c>
      <c r="G7" s="110">
        <v>4.4</v>
      </c>
      <c r="H7" s="110">
        <v>4.6</v>
      </c>
      <c r="I7"/>
    </row>
    <row r="8" spans="1:9" ht="18.75" customHeight="1">
      <c r="A8" s="109" t="s">
        <v>125</v>
      </c>
      <c r="B8" s="110">
        <v>6.7</v>
      </c>
      <c r="C8" s="110">
        <v>7.3</v>
      </c>
      <c r="D8" s="110">
        <v>6</v>
      </c>
      <c r="E8" s="110">
        <v>5.5</v>
      </c>
      <c r="F8" s="110">
        <v>4.3</v>
      </c>
      <c r="G8" s="110">
        <v>3.9</v>
      </c>
      <c r="H8" s="110">
        <v>4.4</v>
      </c>
      <c r="I8"/>
    </row>
    <row r="9" spans="1:9" ht="18.75" customHeight="1">
      <c r="A9" s="109" t="s">
        <v>126</v>
      </c>
      <c r="B9" s="110">
        <v>6.7</v>
      </c>
      <c r="C9" s="110">
        <v>6.9</v>
      </c>
      <c r="D9" s="110">
        <v>7.3</v>
      </c>
      <c r="E9" s="110">
        <v>6.3</v>
      </c>
      <c r="F9" s="110">
        <v>5.3</v>
      </c>
      <c r="G9" s="110">
        <v>4.4</v>
      </c>
      <c r="H9" s="110">
        <v>4.1</v>
      </c>
      <c r="I9"/>
    </row>
    <row r="10" spans="1:9" ht="18.75" customHeight="1">
      <c r="A10" s="109" t="s">
        <v>127</v>
      </c>
      <c r="B10" s="110">
        <v>6.8</v>
      </c>
      <c r="C10" s="110">
        <v>6.8</v>
      </c>
      <c r="D10" s="110">
        <v>6.8</v>
      </c>
      <c r="E10" s="110">
        <v>7</v>
      </c>
      <c r="F10" s="110">
        <v>5.9</v>
      </c>
      <c r="G10" s="110">
        <v>4.9</v>
      </c>
      <c r="H10" s="110">
        <v>4.1</v>
      </c>
      <c r="I10"/>
    </row>
    <row r="11" spans="1:9" ht="18.75" customHeight="1">
      <c r="A11" s="109" t="s">
        <v>128</v>
      </c>
      <c r="B11" s="110">
        <v>8.2</v>
      </c>
      <c r="C11" s="110">
        <v>6.8</v>
      </c>
      <c r="D11" s="110">
        <v>7</v>
      </c>
      <c r="E11" s="110">
        <v>6.7</v>
      </c>
      <c r="F11" s="110">
        <v>7.5</v>
      </c>
      <c r="G11" s="110">
        <v>5.9</v>
      </c>
      <c r="H11" s="110">
        <v>4.8</v>
      </c>
      <c r="I11"/>
    </row>
    <row r="12" spans="1:9" ht="18.75" customHeight="1">
      <c r="A12" s="109" t="s">
        <v>129</v>
      </c>
      <c r="B12" s="110">
        <v>10</v>
      </c>
      <c r="C12" s="110">
        <v>7.8</v>
      </c>
      <c r="D12" s="110">
        <v>6.9</v>
      </c>
      <c r="E12" s="110">
        <v>6.7</v>
      </c>
      <c r="F12" s="110">
        <v>7.6</v>
      </c>
      <c r="G12" s="110">
        <v>8.2</v>
      </c>
      <c r="H12" s="110">
        <v>6.1</v>
      </c>
      <c r="I12"/>
    </row>
    <row r="13" spans="1:9" ht="18.75" customHeight="1">
      <c r="A13" s="109" t="s">
        <v>130</v>
      </c>
      <c r="B13" s="110">
        <v>8</v>
      </c>
      <c r="C13" s="110">
        <v>9.6</v>
      </c>
      <c r="D13" s="110">
        <v>7.3</v>
      </c>
      <c r="E13" s="110">
        <v>6.4</v>
      </c>
      <c r="F13" s="110">
        <v>6.9</v>
      </c>
      <c r="G13" s="110">
        <v>8</v>
      </c>
      <c r="H13" s="110">
        <v>8.3</v>
      </c>
      <c r="I13"/>
    </row>
    <row r="14" spans="1:9" ht="18.75" customHeight="1">
      <c r="A14" s="109" t="s">
        <v>131</v>
      </c>
      <c r="B14" s="110">
        <v>7</v>
      </c>
      <c r="C14" s="110">
        <v>7.3</v>
      </c>
      <c r="D14" s="110">
        <v>8.9</v>
      </c>
      <c r="E14" s="110">
        <v>7</v>
      </c>
      <c r="F14" s="110">
        <v>6.3</v>
      </c>
      <c r="G14" s="110">
        <v>7.1</v>
      </c>
      <c r="H14" s="110">
        <v>8</v>
      </c>
      <c r="I14"/>
    </row>
    <row r="15" spans="1:9" ht="18.75" customHeight="1">
      <c r="A15" s="109" t="s">
        <v>132</v>
      </c>
      <c r="B15" s="110">
        <v>6.9</v>
      </c>
      <c r="C15" s="110">
        <v>6.7</v>
      </c>
      <c r="D15" s="110">
        <v>7.2</v>
      </c>
      <c r="E15" s="110">
        <v>9</v>
      </c>
      <c r="F15" s="110">
        <v>6.8</v>
      </c>
      <c r="G15" s="110">
        <v>6.1</v>
      </c>
      <c r="H15" s="110">
        <v>7</v>
      </c>
      <c r="I15"/>
    </row>
    <row r="16" spans="1:9" ht="18.75" customHeight="1">
      <c r="A16" s="109" t="s">
        <v>133</v>
      </c>
      <c r="B16" s="110">
        <v>6.3</v>
      </c>
      <c r="C16" s="110">
        <v>6.7</v>
      </c>
      <c r="D16" s="110">
        <v>6.8</v>
      </c>
      <c r="E16" s="110">
        <v>7.6</v>
      </c>
      <c r="F16" s="110">
        <v>8.7</v>
      </c>
      <c r="G16" s="110">
        <v>6.6</v>
      </c>
      <c r="H16" s="110">
        <v>6.1</v>
      </c>
      <c r="I16"/>
    </row>
    <row r="17" spans="1:9" ht="18.75" customHeight="1">
      <c r="A17" s="109" t="s">
        <v>134</v>
      </c>
      <c r="B17" s="110">
        <v>5</v>
      </c>
      <c r="C17" s="110">
        <v>6</v>
      </c>
      <c r="D17" s="110">
        <v>6.6</v>
      </c>
      <c r="E17" s="110">
        <v>7</v>
      </c>
      <c r="F17" s="110">
        <v>7.3</v>
      </c>
      <c r="G17" s="110">
        <v>8.5</v>
      </c>
      <c r="H17" s="110">
        <v>6.4</v>
      </c>
      <c r="I17"/>
    </row>
    <row r="18" spans="1:9" ht="18.75" customHeight="1">
      <c r="A18" s="109" t="s">
        <v>135</v>
      </c>
      <c r="B18" s="110">
        <v>3.7</v>
      </c>
      <c r="C18" s="110">
        <v>4.5</v>
      </c>
      <c r="D18" s="110">
        <v>5.7</v>
      </c>
      <c r="E18" s="110">
        <v>6.6</v>
      </c>
      <c r="F18" s="110">
        <v>6.5</v>
      </c>
      <c r="G18" s="110">
        <v>6.9</v>
      </c>
      <c r="H18" s="110">
        <v>8.1</v>
      </c>
      <c r="I18"/>
    </row>
    <row r="19" spans="1:9" ht="18.75" customHeight="1">
      <c r="A19" s="109" t="s">
        <v>136</v>
      </c>
      <c r="B19" s="110">
        <v>3.4</v>
      </c>
      <c r="C19" s="110">
        <v>3.2</v>
      </c>
      <c r="D19" s="110">
        <v>4.2</v>
      </c>
      <c r="E19" s="110">
        <v>5.5</v>
      </c>
      <c r="F19" s="110">
        <v>6.1</v>
      </c>
      <c r="G19" s="110">
        <v>5.9</v>
      </c>
      <c r="H19" s="110">
        <v>6.6</v>
      </c>
      <c r="I19"/>
    </row>
    <row r="20" spans="1:9" ht="18.75" customHeight="1">
      <c r="A20" s="109" t="s">
        <v>137</v>
      </c>
      <c r="B20" s="110">
        <v>2.6</v>
      </c>
      <c r="C20" s="110">
        <v>2.9</v>
      </c>
      <c r="D20" s="110">
        <v>2.9</v>
      </c>
      <c r="E20" s="110">
        <v>4</v>
      </c>
      <c r="F20" s="110">
        <v>5</v>
      </c>
      <c r="G20" s="110">
        <v>5.3</v>
      </c>
      <c r="H20" s="110">
        <v>5.5</v>
      </c>
      <c r="I20"/>
    </row>
    <row r="21" spans="1:9" ht="18.75" customHeight="1">
      <c r="A21" s="109" t="s">
        <v>138</v>
      </c>
      <c r="B21" s="110">
        <v>1.9</v>
      </c>
      <c r="C21" s="110">
        <v>2.1</v>
      </c>
      <c r="D21" s="110">
        <v>2.4</v>
      </c>
      <c r="E21" s="110">
        <v>2.4</v>
      </c>
      <c r="F21" s="110">
        <v>3.5</v>
      </c>
      <c r="G21" s="110">
        <v>4.1</v>
      </c>
      <c r="H21" s="110">
        <v>4.7</v>
      </c>
      <c r="I21"/>
    </row>
    <row r="22" spans="1:9" ht="18.75" customHeight="1">
      <c r="A22" s="109" t="s">
        <v>139</v>
      </c>
      <c r="B22" s="110">
        <v>1.1</v>
      </c>
      <c r="C22" s="110">
        <v>1.3</v>
      </c>
      <c r="D22" s="110">
        <v>1.5</v>
      </c>
      <c r="E22" s="110">
        <v>1.8</v>
      </c>
      <c r="F22" s="110">
        <v>2</v>
      </c>
      <c r="G22" s="110">
        <v>2.7</v>
      </c>
      <c r="H22" s="110">
        <v>3.4</v>
      </c>
      <c r="I22"/>
    </row>
    <row r="23" spans="1:9" ht="18.75" customHeight="1">
      <c r="A23" s="94" t="s">
        <v>145</v>
      </c>
      <c r="B23" s="110">
        <v>0.5</v>
      </c>
      <c r="C23" s="110">
        <v>0.7</v>
      </c>
      <c r="D23" s="110">
        <v>1</v>
      </c>
      <c r="E23" s="110">
        <v>1.3</v>
      </c>
      <c r="F23" s="110">
        <v>1.9</v>
      </c>
      <c r="G23" s="110">
        <v>2.3</v>
      </c>
      <c r="H23" s="110">
        <v>2.9</v>
      </c>
      <c r="I23" s="125"/>
    </row>
    <row r="24" spans="1:9" ht="18.75" customHeight="1">
      <c r="A24" s="103" t="s">
        <v>140</v>
      </c>
      <c r="B24" s="111">
        <v>0</v>
      </c>
      <c r="C24" s="111">
        <v>0.1</v>
      </c>
      <c r="D24" s="111">
        <v>0.3</v>
      </c>
      <c r="E24" s="111">
        <v>0.2</v>
      </c>
      <c r="F24" s="111">
        <v>0.2</v>
      </c>
      <c r="G24" s="111">
        <v>0.2</v>
      </c>
      <c r="H24" s="111">
        <v>0.2</v>
      </c>
      <c r="I24"/>
    </row>
    <row r="25" spans="1:9" ht="13.5">
      <c r="A25" s="112"/>
      <c r="B25" s="112"/>
      <c r="I25"/>
    </row>
    <row r="26" spans="1:9" ht="13.5">
      <c r="A26" s="112"/>
      <c r="B26" s="112"/>
      <c r="H26"/>
      <c r="I26"/>
    </row>
    <row r="27" spans="1:9" ht="13.5">
      <c r="A27" s="112"/>
      <c r="B27" s="112"/>
      <c r="H27"/>
      <c r="I27"/>
    </row>
    <row r="28" spans="1:8" ht="13.5">
      <c r="A28" s="112"/>
      <c r="H28"/>
    </row>
    <row r="29" spans="1:8" ht="13.5">
      <c r="A29" s="112"/>
      <c r="B29" s="112"/>
      <c r="H29"/>
    </row>
    <row r="30" spans="1:2" ht="13.5">
      <c r="A30" s="112"/>
      <c r="B30" s="112"/>
    </row>
    <row r="31" spans="1:2" ht="13.5">
      <c r="A31" s="112"/>
      <c r="B31" s="112"/>
    </row>
    <row r="32" spans="1:2" ht="13.5">
      <c r="A32" s="112"/>
      <c r="B32" s="112"/>
    </row>
    <row r="33" spans="1:2" ht="13.5">
      <c r="A33" s="112"/>
      <c r="B33" s="112"/>
    </row>
    <row r="34" spans="1:2" ht="13.5">
      <c r="A34" s="112"/>
      <c r="B34" s="112"/>
    </row>
  </sheetData>
  <hyperlinks>
    <hyperlink ref="A1" location="目次!A6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35"/>
  <sheetViews>
    <sheetView workbookViewId="0" topLeftCell="A1">
      <selection activeCell="A1" sqref="A1"/>
    </sheetView>
  </sheetViews>
  <sheetFormatPr defaultColWidth="9.00390625" defaultRowHeight="13.5"/>
  <cols>
    <col min="1" max="1" width="10.25390625" style="117" customWidth="1"/>
    <col min="2" max="2" width="13.75390625" style="117" customWidth="1"/>
    <col min="3" max="3" width="12.875" style="117" customWidth="1"/>
    <col min="4" max="4" width="13.75390625" style="117" customWidth="1"/>
    <col min="5" max="6" width="12.875" style="117" customWidth="1"/>
    <col min="7" max="7" width="4.875" style="117" customWidth="1"/>
    <col min="8" max="8" width="11.00390625" style="117" customWidth="1"/>
    <col min="9" max="16384" width="8.00390625" style="117" customWidth="1"/>
  </cols>
  <sheetData>
    <row r="1" ht="15" customHeight="1">
      <c r="A1" s="843" t="s">
        <v>700</v>
      </c>
    </row>
    <row r="2" s="114" customFormat="1" ht="18" customHeight="1">
      <c r="A2" s="113" t="s">
        <v>146</v>
      </c>
    </row>
    <row r="3" s="114" customFormat="1" ht="6" customHeight="1">
      <c r="A3" s="113"/>
    </row>
    <row r="4" spans="1:6" ht="27.75" customHeight="1">
      <c r="A4" s="115" t="s">
        <v>73</v>
      </c>
      <c r="B4" s="115" t="s">
        <v>147</v>
      </c>
      <c r="C4" s="116" t="s">
        <v>148</v>
      </c>
      <c r="D4" s="115" t="s">
        <v>149</v>
      </c>
      <c r="E4" s="116" t="s">
        <v>150</v>
      </c>
      <c r="F4" s="115" t="s">
        <v>151</v>
      </c>
    </row>
    <row r="5" spans="1:6" ht="12.75" customHeight="1">
      <c r="A5" s="118"/>
      <c r="B5" s="119" t="s">
        <v>84</v>
      </c>
      <c r="C5" s="119" t="s">
        <v>85</v>
      </c>
      <c r="D5" s="119" t="s">
        <v>84</v>
      </c>
      <c r="E5" s="119" t="s">
        <v>85</v>
      </c>
      <c r="F5" s="119" t="s">
        <v>85</v>
      </c>
    </row>
    <row r="6" spans="1:6" ht="18" customHeight="1">
      <c r="A6" s="709" t="s">
        <v>152</v>
      </c>
      <c r="B6" s="747">
        <v>76211</v>
      </c>
      <c r="C6" s="748">
        <v>7.4</v>
      </c>
      <c r="D6" s="747">
        <v>6497</v>
      </c>
      <c r="E6" s="748">
        <v>24.5</v>
      </c>
      <c r="F6" s="748">
        <v>8.5</v>
      </c>
    </row>
    <row r="7" spans="1:6" ht="18" customHeight="1">
      <c r="A7" s="709" t="s">
        <v>566</v>
      </c>
      <c r="B7" s="92">
        <v>81745</v>
      </c>
      <c r="C7" s="59">
        <v>7.261418955268925</v>
      </c>
      <c r="D7" s="92">
        <v>7739</v>
      </c>
      <c r="E7" s="120">
        <v>19.116515314760658</v>
      </c>
      <c r="F7" s="120">
        <f>D7/B7*100</f>
        <v>9.467245703101106</v>
      </c>
    </row>
    <row r="8" spans="1:6" ht="18" customHeight="1">
      <c r="A8" s="121" t="s">
        <v>154</v>
      </c>
      <c r="B8" s="92">
        <v>87127</v>
      </c>
      <c r="C8" s="59">
        <f aca="true" t="shared" si="0" ref="C8:C13">(B8-B7)/B7*100</f>
        <v>6.5838889228699005</v>
      </c>
      <c r="D8" s="92">
        <v>8919</v>
      </c>
      <c r="E8" s="120">
        <f aca="true" t="shared" si="1" ref="E8:E13">(D8-D7)/D7*100</f>
        <v>15.247447990696472</v>
      </c>
      <c r="F8" s="120">
        <f>D8/B8*100</f>
        <v>10.236780791258738</v>
      </c>
    </row>
    <row r="9" spans="1:6" ht="18" customHeight="1">
      <c r="A9" s="121" t="s">
        <v>155</v>
      </c>
      <c r="B9" s="92">
        <v>87524</v>
      </c>
      <c r="C9" s="59">
        <f t="shared" si="0"/>
        <v>0.4556566850689224</v>
      </c>
      <c r="D9" s="92">
        <v>10576</v>
      </c>
      <c r="E9" s="120">
        <f t="shared" si="1"/>
        <v>18.57831595470344</v>
      </c>
      <c r="F9" s="120">
        <f>D9/B9*100</f>
        <v>12.083542799689228</v>
      </c>
    </row>
    <row r="10" spans="1:6" ht="18" customHeight="1">
      <c r="A10" s="121" t="s">
        <v>156</v>
      </c>
      <c r="B10" s="92">
        <v>75032</v>
      </c>
      <c r="C10" s="59">
        <f t="shared" si="0"/>
        <v>-14.272656642749418</v>
      </c>
      <c r="D10" s="92">
        <v>11292</v>
      </c>
      <c r="E10" s="120">
        <f t="shared" si="1"/>
        <v>6.770045385779122</v>
      </c>
      <c r="F10" s="120">
        <f>D10/B10*100</f>
        <v>15.049578846358887</v>
      </c>
    </row>
    <row r="11" spans="1:6" ht="18" customHeight="1">
      <c r="A11" s="121" t="s">
        <v>157</v>
      </c>
      <c r="B11" s="92">
        <v>83834</v>
      </c>
      <c r="C11" s="59">
        <f t="shared" si="0"/>
        <v>11.730994775562428</v>
      </c>
      <c r="D11" s="92">
        <v>15427</v>
      </c>
      <c r="E11" s="120">
        <f t="shared" si="1"/>
        <v>36.61884520014169</v>
      </c>
      <c r="F11" s="120">
        <v>18.40184173485698</v>
      </c>
    </row>
    <row r="12" spans="1:6" ht="18" customHeight="1">
      <c r="A12" s="121" t="s">
        <v>158</v>
      </c>
      <c r="B12" s="92">
        <v>90590</v>
      </c>
      <c r="C12" s="59">
        <f t="shared" si="0"/>
        <v>8.058782832740894</v>
      </c>
      <c r="D12" s="92">
        <v>18422</v>
      </c>
      <c r="E12" s="120">
        <f t="shared" si="1"/>
        <v>19.414014390354573</v>
      </c>
      <c r="F12" s="120">
        <f>D12/B12*100</f>
        <v>20.33557787835302</v>
      </c>
    </row>
    <row r="13" spans="1:6" s="114" customFormat="1" ht="18" customHeight="1">
      <c r="A13" s="122" t="s">
        <v>159</v>
      </c>
      <c r="B13" s="126">
        <v>93238</v>
      </c>
      <c r="C13" s="100">
        <f t="shared" si="0"/>
        <v>2.9230599403907718</v>
      </c>
      <c r="D13" s="102">
        <v>21570</v>
      </c>
      <c r="E13" s="123">
        <f t="shared" si="1"/>
        <v>17.088264032135488</v>
      </c>
      <c r="F13" s="123">
        <f>D13/B13*100</f>
        <v>23.13434436603102</v>
      </c>
    </row>
    <row r="35" spans="2:5" ht="12">
      <c r="B35" s="124"/>
      <c r="C35" s="124"/>
      <c r="D35" s="124"/>
      <c r="E35" s="124"/>
    </row>
  </sheetData>
  <hyperlinks>
    <hyperlink ref="A1" location="目次!A7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V32"/>
  <sheetViews>
    <sheetView workbookViewId="0" topLeftCell="A1">
      <selection activeCell="A1" sqref="A1"/>
    </sheetView>
  </sheetViews>
  <sheetFormatPr defaultColWidth="9.00390625" defaultRowHeight="13.5"/>
  <cols>
    <col min="1" max="1" width="5.125" style="129" customWidth="1"/>
    <col min="2" max="2" width="14.00390625" style="129" customWidth="1"/>
    <col min="3" max="3" width="7.25390625" style="129" bestFit="1" customWidth="1"/>
    <col min="4" max="4" width="6.75390625" style="130" bestFit="1" customWidth="1"/>
    <col min="5" max="5" width="8.875" style="131" bestFit="1" customWidth="1"/>
    <col min="6" max="6" width="8.125" style="132" bestFit="1" customWidth="1"/>
    <col min="7" max="7" width="7.25390625" style="129" bestFit="1" customWidth="1"/>
    <col min="8" max="8" width="6.125" style="130" customWidth="1"/>
    <col min="9" max="9" width="9.50390625" style="133" customWidth="1"/>
    <col min="10" max="10" width="9.25390625" style="132" customWidth="1"/>
    <col min="11" max="11" width="7.125" style="129" bestFit="1" customWidth="1"/>
    <col min="12" max="12" width="6.125" style="130" customWidth="1"/>
    <col min="13" max="13" width="8.125" style="131" customWidth="1"/>
    <col min="14" max="14" width="7.25390625" style="132" customWidth="1"/>
    <col min="15" max="15" width="7.00390625" style="129" bestFit="1" customWidth="1"/>
    <col min="16" max="16" width="6.125" style="130" customWidth="1"/>
    <col min="17" max="17" width="8.125" style="131" customWidth="1"/>
    <col min="18" max="18" width="7.25390625" style="132" customWidth="1"/>
    <col min="19" max="20" width="7.625" style="129" customWidth="1"/>
    <col min="21" max="21" width="8.50390625" style="129" customWidth="1"/>
    <col min="22" max="22" width="7.625" style="129" customWidth="1"/>
    <col min="23" max="16384" width="8.00390625" style="129" customWidth="1"/>
  </cols>
  <sheetData>
    <row r="1" ht="15" customHeight="1">
      <c r="A1" s="843" t="s">
        <v>700</v>
      </c>
    </row>
    <row r="2" ht="18" customHeight="1">
      <c r="A2" s="128" t="s">
        <v>162</v>
      </c>
    </row>
    <row r="3" ht="6" customHeight="1">
      <c r="A3" s="128"/>
    </row>
    <row r="4" spans="1:22" ht="22.5" customHeight="1">
      <c r="A4" s="864" t="s">
        <v>163</v>
      </c>
      <c r="B4" s="865"/>
      <c r="C4" s="887" t="s">
        <v>155</v>
      </c>
      <c r="D4" s="888"/>
      <c r="E4" s="888"/>
      <c r="F4" s="889"/>
      <c r="G4" s="887" t="s">
        <v>164</v>
      </c>
      <c r="H4" s="888"/>
      <c r="I4" s="888"/>
      <c r="J4" s="889"/>
      <c r="K4" s="887" t="s">
        <v>165</v>
      </c>
      <c r="L4" s="888"/>
      <c r="M4" s="888"/>
      <c r="N4" s="889"/>
      <c r="O4" s="887" t="s">
        <v>166</v>
      </c>
      <c r="P4" s="888"/>
      <c r="Q4" s="888"/>
      <c r="R4" s="889"/>
      <c r="S4" s="887" t="s">
        <v>24</v>
      </c>
      <c r="T4" s="888"/>
      <c r="U4" s="888"/>
      <c r="V4" s="889"/>
    </row>
    <row r="5" spans="1:22" ht="22.5" customHeight="1">
      <c r="A5" s="866"/>
      <c r="B5" s="867"/>
      <c r="C5" s="73" t="s">
        <v>167</v>
      </c>
      <c r="D5" s="135" t="s">
        <v>168</v>
      </c>
      <c r="E5" s="136" t="s">
        <v>169</v>
      </c>
      <c r="F5" s="137" t="s">
        <v>25</v>
      </c>
      <c r="G5" s="73" t="s">
        <v>167</v>
      </c>
      <c r="H5" s="135" t="s">
        <v>168</v>
      </c>
      <c r="I5" s="138" t="s">
        <v>169</v>
      </c>
      <c r="J5" s="137" t="s">
        <v>25</v>
      </c>
      <c r="K5" s="73" t="s">
        <v>167</v>
      </c>
      <c r="L5" s="135" t="s">
        <v>168</v>
      </c>
      <c r="M5" s="136" t="s">
        <v>169</v>
      </c>
      <c r="N5" s="137" t="s">
        <v>25</v>
      </c>
      <c r="O5" s="73" t="s">
        <v>167</v>
      </c>
      <c r="P5" s="135" t="s">
        <v>168</v>
      </c>
      <c r="Q5" s="136" t="s">
        <v>169</v>
      </c>
      <c r="R5" s="137" t="s">
        <v>25</v>
      </c>
      <c r="S5" s="73" t="s">
        <v>167</v>
      </c>
      <c r="T5" s="134" t="s">
        <v>168</v>
      </c>
      <c r="U5" s="134" t="s">
        <v>169</v>
      </c>
      <c r="V5" s="74" t="s">
        <v>25</v>
      </c>
    </row>
    <row r="6" spans="1:22" ht="19.5" customHeight="1">
      <c r="A6" s="860" t="s">
        <v>170</v>
      </c>
      <c r="B6" s="139" t="s">
        <v>171</v>
      </c>
      <c r="C6" s="140" t="s">
        <v>84</v>
      </c>
      <c r="D6" s="141" t="s">
        <v>85</v>
      </c>
      <c r="E6" s="142" t="s">
        <v>196</v>
      </c>
      <c r="F6" s="143" t="s">
        <v>197</v>
      </c>
      <c r="G6" s="140" t="s">
        <v>84</v>
      </c>
      <c r="H6" s="141" t="s">
        <v>85</v>
      </c>
      <c r="I6" s="144" t="s">
        <v>84</v>
      </c>
      <c r="J6" s="143" t="s">
        <v>85</v>
      </c>
      <c r="K6" s="140" t="s">
        <v>84</v>
      </c>
      <c r="L6" s="141" t="s">
        <v>85</v>
      </c>
      <c r="M6" s="144" t="s">
        <v>84</v>
      </c>
      <c r="N6" s="143" t="s">
        <v>85</v>
      </c>
      <c r="O6" s="140" t="s">
        <v>84</v>
      </c>
      <c r="P6" s="141" t="s">
        <v>85</v>
      </c>
      <c r="Q6" s="144" t="s">
        <v>84</v>
      </c>
      <c r="R6" s="143" t="s">
        <v>85</v>
      </c>
      <c r="S6" s="140" t="s">
        <v>84</v>
      </c>
      <c r="T6" s="141" t="s">
        <v>195</v>
      </c>
      <c r="U6" s="144" t="s">
        <v>84</v>
      </c>
      <c r="V6" s="143" t="s">
        <v>57</v>
      </c>
    </row>
    <row r="7" spans="1:22" ht="22.5" customHeight="1">
      <c r="A7" s="861"/>
      <c r="B7" s="145" t="s">
        <v>172</v>
      </c>
      <c r="C7" s="146">
        <v>4564</v>
      </c>
      <c r="D7" s="147">
        <f>C7/$C$30*100</f>
        <v>5.214569718020201</v>
      </c>
      <c r="E7" s="148">
        <v>-1107</v>
      </c>
      <c r="F7" s="150">
        <v>-19.52036677834597</v>
      </c>
      <c r="G7" s="146">
        <v>3120</v>
      </c>
      <c r="H7" s="151">
        <f>G7/$G$30*100</f>
        <v>4.158225823648577</v>
      </c>
      <c r="I7" s="148">
        <f>G7-C7</f>
        <v>-1444</v>
      </c>
      <c r="J7" s="149">
        <f>I7/C7*100</f>
        <v>-31.638913234005255</v>
      </c>
      <c r="K7" s="152">
        <v>3641</v>
      </c>
      <c r="L7" s="151">
        <f>K7/$K$30*100</f>
        <v>4.34310661545435</v>
      </c>
      <c r="M7" s="148">
        <f>K7-G7</f>
        <v>521</v>
      </c>
      <c r="N7" s="149">
        <f>M7/G7*100</f>
        <v>16.69871794871795</v>
      </c>
      <c r="O7" s="152">
        <v>4226</v>
      </c>
      <c r="P7" s="151">
        <f>O7/$O$30*100</f>
        <v>4.664974058946904</v>
      </c>
      <c r="Q7" s="148">
        <f>O7-K7</f>
        <v>585</v>
      </c>
      <c r="R7" s="149">
        <f>Q7/K7*100</f>
        <v>16.067014556440537</v>
      </c>
      <c r="S7" s="152">
        <v>4229</v>
      </c>
      <c r="T7" s="151">
        <f>S7/$S$30*100</f>
        <v>4.535704326562132</v>
      </c>
      <c r="U7" s="148">
        <f>S7-O7</f>
        <v>3</v>
      </c>
      <c r="V7" s="149">
        <f>U7/O7*100</f>
        <v>0.07098911500236631</v>
      </c>
    </row>
    <row r="8" spans="1:22" ht="22.5" customHeight="1">
      <c r="A8" s="861"/>
      <c r="B8" s="153" t="s">
        <v>173</v>
      </c>
      <c r="C8" s="154">
        <v>5196</v>
      </c>
      <c r="D8" s="157">
        <f>C8/$C$30*100</f>
        <v>5.9366573739774235</v>
      </c>
      <c r="E8" s="155">
        <v>-761</v>
      </c>
      <c r="F8" s="158">
        <v>-12.774886687930168</v>
      </c>
      <c r="G8" s="154">
        <v>3516</v>
      </c>
      <c r="H8" s="159">
        <f>G8/$G$30*100</f>
        <v>4.68600063972705</v>
      </c>
      <c r="I8" s="155">
        <f>G8-C8</f>
        <v>-1680</v>
      </c>
      <c r="J8" s="156">
        <f>I8/C8*100</f>
        <v>-32.33256351039261</v>
      </c>
      <c r="K8" s="160">
        <v>3367</v>
      </c>
      <c r="L8" s="159">
        <f>K8/$K$30*100</f>
        <v>4.016270248347926</v>
      </c>
      <c r="M8" s="155">
        <f>K8-G8</f>
        <v>-149</v>
      </c>
      <c r="N8" s="156">
        <f>M8/G8*100</f>
        <v>-4.237770193401593</v>
      </c>
      <c r="O8" s="160">
        <v>3965</v>
      </c>
      <c r="P8" s="159">
        <f>O8/$O$30*100</f>
        <v>4.376862788387239</v>
      </c>
      <c r="Q8" s="155">
        <f>O8-K8</f>
        <v>598</v>
      </c>
      <c r="R8" s="156">
        <f>Q8/K8*100</f>
        <v>17.760617760617762</v>
      </c>
      <c r="S8" s="160">
        <v>4285</v>
      </c>
      <c r="T8" s="159">
        <f aca="true" t="shared" si="0" ref="T8:T30">S8/$S$30*100</f>
        <v>4.595765674939402</v>
      </c>
      <c r="U8" s="155">
        <f>S8-O8</f>
        <v>320</v>
      </c>
      <c r="V8" s="156">
        <f aca="true" t="shared" si="1" ref="V8:V30">U8/O8*100</f>
        <v>8.07061790668348</v>
      </c>
    </row>
    <row r="9" spans="1:22" ht="22.5" customHeight="1">
      <c r="A9" s="861"/>
      <c r="B9" s="161" t="s">
        <v>174</v>
      </c>
      <c r="C9" s="162">
        <v>5262</v>
      </c>
      <c r="D9" s="165">
        <f>C9/$C$30*100</f>
        <v>6.012065262099538</v>
      </c>
      <c r="E9" s="163">
        <v>-1135</v>
      </c>
      <c r="F9" s="166">
        <v>-17.742691886821948</v>
      </c>
      <c r="G9" s="162">
        <v>4156</v>
      </c>
      <c r="H9" s="167">
        <f>G9/$G$30*100</f>
        <v>5.538970039449835</v>
      </c>
      <c r="I9" s="163">
        <f>G9-C9</f>
        <v>-1106</v>
      </c>
      <c r="J9" s="164">
        <f>I9/C9*100</f>
        <v>-21.018624097301405</v>
      </c>
      <c r="K9" s="168">
        <v>3567</v>
      </c>
      <c r="L9" s="167">
        <f>K9/$K$30*100</f>
        <v>4.254836939666483</v>
      </c>
      <c r="M9" s="163">
        <f>K9-G9</f>
        <v>-589</v>
      </c>
      <c r="N9" s="169">
        <f>M9/G9*100</f>
        <v>-14.172281039461021</v>
      </c>
      <c r="O9" s="168">
        <v>3536</v>
      </c>
      <c r="P9" s="167">
        <f>O9/$O$30*100</f>
        <v>3.9033005850535383</v>
      </c>
      <c r="Q9" s="163">
        <f>O9-K9</f>
        <v>-31</v>
      </c>
      <c r="R9" s="169">
        <f>Q9/K9*100</f>
        <v>-0.8690776562938043</v>
      </c>
      <c r="S9" s="168">
        <v>4121</v>
      </c>
      <c r="T9" s="167">
        <f t="shared" si="0"/>
        <v>4.419871726120252</v>
      </c>
      <c r="U9" s="163">
        <f>S9-O9</f>
        <v>585</v>
      </c>
      <c r="V9" s="169">
        <f t="shared" si="1"/>
        <v>16.544117647058822</v>
      </c>
    </row>
    <row r="10" spans="1:22" ht="22.5" customHeight="1">
      <c r="A10" s="862"/>
      <c r="B10" s="76" t="s">
        <v>175</v>
      </c>
      <c r="C10" s="170">
        <f>SUM(C7:C9)</f>
        <v>15022</v>
      </c>
      <c r="D10" s="174">
        <f>C10/$C$30*100</f>
        <v>17.163292354097162</v>
      </c>
      <c r="E10" s="172">
        <v>-3003</v>
      </c>
      <c r="F10" s="175">
        <v>-16.66019417475728</v>
      </c>
      <c r="G10" s="170">
        <f>SUM(G7:G9)</f>
        <v>10792</v>
      </c>
      <c r="H10" s="176">
        <f>G10/$G$30*100</f>
        <v>14.38319650282546</v>
      </c>
      <c r="I10" s="172">
        <f>SUM(I7:I9)</f>
        <v>-4230</v>
      </c>
      <c r="J10" s="173">
        <f>I10/C10*100</f>
        <v>-28.15870057249368</v>
      </c>
      <c r="K10" s="170">
        <v>10575</v>
      </c>
      <c r="L10" s="176">
        <f>K10/$K$30*100</f>
        <v>12.61421380346876</v>
      </c>
      <c r="M10" s="172">
        <f>SUM(M7:M9)</f>
        <v>-217</v>
      </c>
      <c r="N10" s="177">
        <f>M10/G10*100</f>
        <v>-2.0107487027427724</v>
      </c>
      <c r="O10" s="170">
        <f>SUM(O7:O9)</f>
        <v>11727</v>
      </c>
      <c r="P10" s="176">
        <f>O10/$O$30*100</f>
        <v>12.94513743238768</v>
      </c>
      <c r="Q10" s="172">
        <f>SUM(Q7:Q9)</f>
        <v>1152</v>
      </c>
      <c r="R10" s="177">
        <f>Q10/K10*100</f>
        <v>10.893617021276595</v>
      </c>
      <c r="S10" s="170">
        <f>SUM(S7:S9)</f>
        <v>12635</v>
      </c>
      <c r="T10" s="176">
        <f t="shared" si="0"/>
        <v>13.551341727621786</v>
      </c>
      <c r="U10" s="172">
        <f>S10-O10</f>
        <v>908</v>
      </c>
      <c r="V10" s="177">
        <f t="shared" si="1"/>
        <v>7.742815724396691</v>
      </c>
    </row>
    <row r="11" spans="1:22" ht="19.5" customHeight="1">
      <c r="A11" s="860" t="s">
        <v>176</v>
      </c>
      <c r="B11" s="178"/>
      <c r="C11" s="179"/>
      <c r="D11" s="182"/>
      <c r="E11" s="180"/>
      <c r="F11" s="183"/>
      <c r="G11" s="179"/>
      <c r="H11" s="184"/>
      <c r="I11" s="180"/>
      <c r="J11" s="177"/>
      <c r="K11" s="179"/>
      <c r="L11" s="184"/>
      <c r="M11" s="180"/>
      <c r="N11" s="181"/>
      <c r="O11" s="179"/>
      <c r="P11" s="184"/>
      <c r="Q11" s="180"/>
      <c r="R11" s="181"/>
      <c r="S11" s="179"/>
      <c r="T11" s="184"/>
      <c r="U11" s="180"/>
      <c r="V11" s="181"/>
    </row>
    <row r="12" spans="1:22" ht="22.5" customHeight="1">
      <c r="A12" s="861"/>
      <c r="B12" s="145" t="s">
        <v>177</v>
      </c>
      <c r="C12" s="146">
        <v>6370</v>
      </c>
      <c r="D12" s="147">
        <f aca="true" t="shared" si="2" ref="D12:D22">C12/$C$30*100</f>
        <v>7.278003747543531</v>
      </c>
      <c r="E12" s="148">
        <v>395</v>
      </c>
      <c r="F12" s="150">
        <v>6.610878661087866</v>
      </c>
      <c r="G12" s="146">
        <v>4715</v>
      </c>
      <c r="H12" s="151">
        <f aca="true" t="shared" si="3" ref="H12:H22">G12/$G$30*100</f>
        <v>6.283985499520204</v>
      </c>
      <c r="I12" s="148">
        <f aca="true" t="shared" si="4" ref="I12:I21">G12-C12</f>
        <v>-1655</v>
      </c>
      <c r="J12" s="149">
        <f aca="true" t="shared" si="5" ref="J12:J22">I12/C12*100</f>
        <v>-25.98116169544741</v>
      </c>
      <c r="K12" s="186">
        <v>4451</v>
      </c>
      <c r="L12" s="151">
        <f aca="true" t="shared" si="6" ref="L12:L22">K12/$K$30*100</f>
        <v>5.30930171529451</v>
      </c>
      <c r="M12" s="148">
        <f aca="true" t="shared" si="7" ref="M12:M21">K12-G12</f>
        <v>-264</v>
      </c>
      <c r="N12" s="185">
        <f aca="true" t="shared" si="8" ref="N12:N22">M12/G12*100</f>
        <v>-5.59915164369035</v>
      </c>
      <c r="O12" s="186">
        <v>4012</v>
      </c>
      <c r="P12" s="151">
        <f aca="true" t="shared" si="9" ref="P12:P22">O12/$O$30*100</f>
        <v>4.428744894579975</v>
      </c>
      <c r="Q12" s="148">
        <f aca="true" t="shared" si="10" ref="Q12:Q21">O12-K12</f>
        <v>-439</v>
      </c>
      <c r="R12" s="185">
        <f aca="true" t="shared" si="11" ref="R12:R22">Q12/K12*100</f>
        <v>-9.862952145585261</v>
      </c>
      <c r="S12" s="146">
        <v>3793</v>
      </c>
      <c r="T12" s="151">
        <f t="shared" si="0"/>
        <v>4.068083828481949</v>
      </c>
      <c r="U12" s="148">
        <f>S12-O12</f>
        <v>-219</v>
      </c>
      <c r="V12" s="185">
        <f t="shared" si="1"/>
        <v>-5.458624127617148</v>
      </c>
    </row>
    <row r="13" spans="1:22" ht="22.5" customHeight="1">
      <c r="A13" s="861"/>
      <c r="B13" s="153" t="s">
        <v>178</v>
      </c>
      <c r="C13" s="154">
        <v>5965</v>
      </c>
      <c r="D13" s="157">
        <f t="shared" si="2"/>
        <v>6.815273524976007</v>
      </c>
      <c r="E13" s="155">
        <v>38</v>
      </c>
      <c r="F13" s="158">
        <v>0.641133794499747</v>
      </c>
      <c r="G13" s="154">
        <v>5280</v>
      </c>
      <c r="H13" s="159">
        <f t="shared" si="3"/>
        <v>7.036997547712975</v>
      </c>
      <c r="I13" s="155">
        <f t="shared" si="4"/>
        <v>-685</v>
      </c>
      <c r="J13" s="156">
        <f t="shared" si="5"/>
        <v>-11.483654652137469</v>
      </c>
      <c r="K13" s="160">
        <v>4909</v>
      </c>
      <c r="L13" s="159">
        <f t="shared" si="6"/>
        <v>5.855619438414009</v>
      </c>
      <c r="M13" s="155">
        <f t="shared" si="7"/>
        <v>-371</v>
      </c>
      <c r="N13" s="156">
        <f t="shared" si="8"/>
        <v>-7.026515151515151</v>
      </c>
      <c r="O13" s="160">
        <v>4453</v>
      </c>
      <c r="P13" s="159">
        <f t="shared" si="9"/>
        <v>4.915553593111823</v>
      </c>
      <c r="Q13" s="155">
        <f t="shared" si="10"/>
        <v>-456</v>
      </c>
      <c r="R13" s="156">
        <f t="shared" si="11"/>
        <v>-9.289060908535344</v>
      </c>
      <c r="S13" s="154">
        <v>3808</v>
      </c>
      <c r="T13" s="159">
        <f t="shared" si="0"/>
        <v>4.084171689654433</v>
      </c>
      <c r="U13" s="155">
        <f aca="true" t="shared" si="12" ref="U13:U30">S13-O13</f>
        <v>-645</v>
      </c>
      <c r="V13" s="156">
        <f t="shared" si="1"/>
        <v>-14.484617112059286</v>
      </c>
    </row>
    <row r="14" spans="1:22" ht="22.5" customHeight="1">
      <c r="A14" s="861"/>
      <c r="B14" s="153" t="s">
        <v>179</v>
      </c>
      <c r="C14" s="154">
        <v>6090</v>
      </c>
      <c r="D14" s="157">
        <f t="shared" si="2"/>
        <v>6.958091494904255</v>
      </c>
      <c r="E14" s="155">
        <v>186</v>
      </c>
      <c r="F14" s="158">
        <v>3.1504065040650406</v>
      </c>
      <c r="G14" s="154">
        <v>5024</v>
      </c>
      <c r="H14" s="159">
        <f t="shared" si="3"/>
        <v>6.695809787823862</v>
      </c>
      <c r="I14" s="155">
        <f t="shared" si="4"/>
        <v>-1066</v>
      </c>
      <c r="J14" s="156">
        <f t="shared" si="5"/>
        <v>-17.504105090311985</v>
      </c>
      <c r="K14" s="160">
        <v>6291</v>
      </c>
      <c r="L14" s="159">
        <f t="shared" si="6"/>
        <v>7.504115275425245</v>
      </c>
      <c r="M14" s="155">
        <f t="shared" si="7"/>
        <v>1267</v>
      </c>
      <c r="N14" s="156">
        <f t="shared" si="8"/>
        <v>25.218949044585987</v>
      </c>
      <c r="O14" s="160">
        <v>5332</v>
      </c>
      <c r="P14" s="159">
        <f t="shared" si="9"/>
        <v>5.88585936637598</v>
      </c>
      <c r="Q14" s="155">
        <f t="shared" si="10"/>
        <v>-959</v>
      </c>
      <c r="R14" s="156">
        <f t="shared" si="11"/>
        <v>-15.243999364171037</v>
      </c>
      <c r="S14" s="154">
        <v>4485</v>
      </c>
      <c r="T14" s="159">
        <f t="shared" si="0"/>
        <v>4.810270490572513</v>
      </c>
      <c r="U14" s="155">
        <f t="shared" si="12"/>
        <v>-847</v>
      </c>
      <c r="V14" s="156">
        <f t="shared" si="1"/>
        <v>-15.885221305326331</v>
      </c>
    </row>
    <row r="15" spans="1:22" ht="22.5" customHeight="1">
      <c r="A15" s="861"/>
      <c r="B15" s="153" t="s">
        <v>180</v>
      </c>
      <c r="C15" s="154">
        <v>6032</v>
      </c>
      <c r="D15" s="157">
        <f t="shared" si="2"/>
        <v>6.8918239568575475</v>
      </c>
      <c r="E15" s="155">
        <v>-751</v>
      </c>
      <c r="F15" s="158">
        <v>-11.071797139908595</v>
      </c>
      <c r="G15" s="154">
        <v>5060</v>
      </c>
      <c r="H15" s="159">
        <f t="shared" si="3"/>
        <v>6.743789316558269</v>
      </c>
      <c r="I15" s="155">
        <f t="shared" si="4"/>
        <v>-972</v>
      </c>
      <c r="J15" s="156">
        <f t="shared" si="5"/>
        <v>-16.114058355437667</v>
      </c>
      <c r="K15" s="160">
        <v>6380</v>
      </c>
      <c r="L15" s="159">
        <f t="shared" si="6"/>
        <v>7.610277453062003</v>
      </c>
      <c r="M15" s="155">
        <f t="shared" si="7"/>
        <v>1320</v>
      </c>
      <c r="N15" s="156">
        <f t="shared" si="8"/>
        <v>26.08695652173913</v>
      </c>
      <c r="O15" s="160">
        <v>7411</v>
      </c>
      <c r="P15" s="159">
        <f t="shared" si="9"/>
        <v>8.180814659454686</v>
      </c>
      <c r="Q15" s="155">
        <f t="shared" si="10"/>
        <v>1031</v>
      </c>
      <c r="R15" s="156">
        <f t="shared" si="11"/>
        <v>16.15987460815047</v>
      </c>
      <c r="S15" s="154">
        <v>5729</v>
      </c>
      <c r="T15" s="159">
        <f t="shared" si="0"/>
        <v>6.144490443810464</v>
      </c>
      <c r="U15" s="155">
        <f t="shared" si="12"/>
        <v>-1682</v>
      </c>
      <c r="V15" s="156">
        <f t="shared" si="1"/>
        <v>-22.69599244366482</v>
      </c>
    </row>
    <row r="16" spans="1:22" ht="22.5" customHeight="1">
      <c r="A16" s="861"/>
      <c r="B16" s="153" t="s">
        <v>181</v>
      </c>
      <c r="C16" s="154">
        <v>6403</v>
      </c>
      <c r="D16" s="157">
        <f t="shared" si="2"/>
        <v>7.315707691604588</v>
      </c>
      <c r="E16" s="155">
        <v>-1929</v>
      </c>
      <c r="F16" s="158">
        <v>-23.15170427268363</v>
      </c>
      <c r="G16" s="154">
        <v>4800</v>
      </c>
      <c r="H16" s="159">
        <f t="shared" si="3"/>
        <v>6.397270497920887</v>
      </c>
      <c r="I16" s="155">
        <f t="shared" si="4"/>
        <v>-1603</v>
      </c>
      <c r="J16" s="156">
        <f t="shared" si="5"/>
        <v>-25.035139778228952</v>
      </c>
      <c r="K16" s="160">
        <v>5823</v>
      </c>
      <c r="L16" s="159">
        <f t="shared" si="6"/>
        <v>6.945869217739819</v>
      </c>
      <c r="M16" s="155">
        <f t="shared" si="7"/>
        <v>1023</v>
      </c>
      <c r="N16" s="156">
        <f t="shared" si="8"/>
        <v>21.3125</v>
      </c>
      <c r="O16" s="160">
        <v>7279</v>
      </c>
      <c r="P16" s="159">
        <f t="shared" si="9"/>
        <v>8.035103212275086</v>
      </c>
      <c r="Q16" s="155">
        <f t="shared" si="10"/>
        <v>1456</v>
      </c>
      <c r="R16" s="156">
        <f t="shared" si="11"/>
        <v>25.004293319594712</v>
      </c>
      <c r="S16" s="154">
        <v>7734</v>
      </c>
      <c r="T16" s="159">
        <f t="shared" si="0"/>
        <v>8.2949012205324</v>
      </c>
      <c r="U16" s="155">
        <f t="shared" si="12"/>
        <v>455</v>
      </c>
      <c r="V16" s="156">
        <f t="shared" si="1"/>
        <v>6.250858634427805</v>
      </c>
    </row>
    <row r="17" spans="1:22" ht="22.5" customHeight="1">
      <c r="A17" s="861"/>
      <c r="B17" s="153" t="s">
        <v>182</v>
      </c>
      <c r="C17" s="154">
        <v>7753</v>
      </c>
      <c r="D17" s="157">
        <f t="shared" si="2"/>
        <v>8.85814176682967</v>
      </c>
      <c r="E17" s="155">
        <v>1361</v>
      </c>
      <c r="F17" s="158">
        <v>21.29224030037547</v>
      </c>
      <c r="G17" s="154">
        <v>5275</v>
      </c>
      <c r="H17" s="159">
        <f t="shared" si="3"/>
        <v>7.030333724277642</v>
      </c>
      <c r="I17" s="155">
        <f t="shared" si="4"/>
        <v>-2478</v>
      </c>
      <c r="J17" s="156">
        <f t="shared" si="5"/>
        <v>-31.96182123049142</v>
      </c>
      <c r="K17" s="160">
        <v>5257</v>
      </c>
      <c r="L17" s="159">
        <f t="shared" si="6"/>
        <v>6.2707254813082995</v>
      </c>
      <c r="M17" s="155">
        <f t="shared" si="7"/>
        <v>-18</v>
      </c>
      <c r="N17" s="156">
        <f t="shared" si="8"/>
        <v>-0.3412322274881517</v>
      </c>
      <c r="O17" s="160">
        <v>6414</v>
      </c>
      <c r="P17" s="159">
        <f t="shared" si="9"/>
        <v>7.080251683408764</v>
      </c>
      <c r="Q17" s="155">
        <f t="shared" si="10"/>
        <v>1157</v>
      </c>
      <c r="R17" s="156">
        <f t="shared" si="11"/>
        <v>22.0087502377782</v>
      </c>
      <c r="S17" s="154">
        <v>7467</v>
      </c>
      <c r="T17" s="159">
        <f t="shared" si="0"/>
        <v>8.008537291662197</v>
      </c>
      <c r="U17" s="155">
        <f t="shared" si="12"/>
        <v>1053</v>
      </c>
      <c r="V17" s="156">
        <f t="shared" si="1"/>
        <v>16.417212347988773</v>
      </c>
    </row>
    <row r="18" spans="1:22" ht="22.5" customHeight="1">
      <c r="A18" s="861"/>
      <c r="B18" s="153" t="s">
        <v>183</v>
      </c>
      <c r="C18" s="154">
        <v>6314</v>
      </c>
      <c r="D18" s="157">
        <f t="shared" si="2"/>
        <v>7.214021297015676</v>
      </c>
      <c r="E18" s="155">
        <v>493</v>
      </c>
      <c r="F18" s="158">
        <v>8.469335165779075</v>
      </c>
      <c r="G18" s="154">
        <v>6776</v>
      </c>
      <c r="H18" s="159">
        <f t="shared" si="3"/>
        <v>9.030813519564985</v>
      </c>
      <c r="I18" s="155">
        <f t="shared" si="4"/>
        <v>462</v>
      </c>
      <c r="J18" s="156">
        <f t="shared" si="5"/>
        <v>7.317073170731707</v>
      </c>
      <c r="K18" s="160">
        <v>5661</v>
      </c>
      <c r="L18" s="159">
        <f t="shared" si="6"/>
        <v>6.752630197771787</v>
      </c>
      <c r="M18" s="155">
        <f t="shared" si="7"/>
        <v>-1115</v>
      </c>
      <c r="N18" s="156">
        <f t="shared" si="8"/>
        <v>-16.455135773317593</v>
      </c>
      <c r="O18" s="160">
        <v>5547</v>
      </c>
      <c r="P18" s="159">
        <f t="shared" si="9"/>
        <v>6.1231924053427536</v>
      </c>
      <c r="Q18" s="155">
        <f t="shared" si="10"/>
        <v>-114</v>
      </c>
      <c r="R18" s="156">
        <f t="shared" si="11"/>
        <v>-2.01377848436672</v>
      </c>
      <c r="S18" s="154">
        <v>6563</v>
      </c>
      <c r="T18" s="159">
        <f t="shared" si="0"/>
        <v>7.038975525000536</v>
      </c>
      <c r="U18" s="155">
        <f t="shared" si="12"/>
        <v>1016</v>
      </c>
      <c r="V18" s="156">
        <f t="shared" si="1"/>
        <v>18.316206958716425</v>
      </c>
    </row>
    <row r="19" spans="1:22" ht="22.5" customHeight="1">
      <c r="A19" s="861"/>
      <c r="B19" s="153" t="s">
        <v>184</v>
      </c>
      <c r="C19" s="154">
        <v>5912</v>
      </c>
      <c r="D19" s="157">
        <f t="shared" si="2"/>
        <v>6.75471870572643</v>
      </c>
      <c r="E19" s="155">
        <v>111</v>
      </c>
      <c r="F19" s="158">
        <v>1.9134631960006896</v>
      </c>
      <c r="G19" s="154">
        <v>5732</v>
      </c>
      <c r="H19" s="159">
        <f t="shared" si="3"/>
        <v>7.639407186267193</v>
      </c>
      <c r="I19" s="155">
        <f t="shared" si="4"/>
        <v>-180</v>
      </c>
      <c r="J19" s="156">
        <f t="shared" si="5"/>
        <v>-3.0446549391069015</v>
      </c>
      <c r="K19" s="160">
        <v>7324</v>
      </c>
      <c r="L19" s="159">
        <f t="shared" si="6"/>
        <v>8.736312236085597</v>
      </c>
      <c r="M19" s="155">
        <f t="shared" si="7"/>
        <v>1592</v>
      </c>
      <c r="N19" s="156">
        <f t="shared" si="8"/>
        <v>27.77390090718772</v>
      </c>
      <c r="O19" s="160">
        <v>5944</v>
      </c>
      <c r="P19" s="159">
        <f t="shared" si="9"/>
        <v>6.561430621481399</v>
      </c>
      <c r="Q19" s="155">
        <f t="shared" si="10"/>
        <v>-1380</v>
      </c>
      <c r="R19" s="156">
        <f t="shared" si="11"/>
        <v>-18.84216275259421</v>
      </c>
      <c r="S19" s="154">
        <v>5651</v>
      </c>
      <c r="T19" s="159">
        <f t="shared" si="0"/>
        <v>6.06083356571355</v>
      </c>
      <c r="U19" s="155">
        <f t="shared" si="12"/>
        <v>-293</v>
      </c>
      <c r="V19" s="156">
        <f t="shared" si="1"/>
        <v>-4.929340511440108</v>
      </c>
    </row>
    <row r="20" spans="1:22" ht="22.5" customHeight="1">
      <c r="A20" s="861"/>
      <c r="B20" s="153" t="s">
        <v>185</v>
      </c>
      <c r="C20" s="154">
        <v>5760</v>
      </c>
      <c r="D20" s="157">
        <f t="shared" si="2"/>
        <v>6.581052054293679</v>
      </c>
      <c r="E20" s="155">
        <v>540</v>
      </c>
      <c r="F20" s="158">
        <v>10.344827586206897</v>
      </c>
      <c r="G20" s="154">
        <v>5253</v>
      </c>
      <c r="H20" s="159">
        <f t="shared" si="3"/>
        <v>7.001012901162171</v>
      </c>
      <c r="I20" s="155">
        <f t="shared" si="4"/>
        <v>-507</v>
      </c>
      <c r="J20" s="156">
        <f t="shared" si="5"/>
        <v>-8.802083333333334</v>
      </c>
      <c r="K20" s="160">
        <v>6108</v>
      </c>
      <c r="L20" s="159">
        <f t="shared" si="6"/>
        <v>7.285826752868764</v>
      </c>
      <c r="M20" s="155">
        <f t="shared" si="7"/>
        <v>855</v>
      </c>
      <c r="N20" s="156">
        <f t="shared" si="8"/>
        <v>16.276413478012564</v>
      </c>
      <c r="O20" s="160">
        <v>7655</v>
      </c>
      <c r="P20" s="159">
        <f t="shared" si="9"/>
        <v>8.450160061816977</v>
      </c>
      <c r="Q20" s="155">
        <f t="shared" si="10"/>
        <v>1547</v>
      </c>
      <c r="R20" s="156">
        <f t="shared" si="11"/>
        <v>25.327439423706615</v>
      </c>
      <c r="S20" s="154">
        <v>6006</v>
      </c>
      <c r="T20" s="159">
        <f t="shared" si="0"/>
        <v>6.441579613462323</v>
      </c>
      <c r="U20" s="155">
        <f t="shared" si="12"/>
        <v>-1649</v>
      </c>
      <c r="V20" s="156">
        <f t="shared" si="1"/>
        <v>-21.54147615937296</v>
      </c>
    </row>
    <row r="21" spans="1:22" ht="22.5" customHeight="1">
      <c r="A21" s="861"/>
      <c r="B21" s="161" t="s">
        <v>186</v>
      </c>
      <c r="C21" s="162">
        <v>5024</v>
      </c>
      <c r="D21" s="165">
        <f t="shared" si="2"/>
        <v>5.740139847356153</v>
      </c>
      <c r="E21" s="163">
        <v>1106</v>
      </c>
      <c r="F21" s="166">
        <v>28.22868810617662</v>
      </c>
      <c r="G21" s="162">
        <v>4919</v>
      </c>
      <c r="H21" s="167">
        <f t="shared" si="3"/>
        <v>6.5558694956818435</v>
      </c>
      <c r="I21" s="163">
        <f t="shared" si="4"/>
        <v>-105</v>
      </c>
      <c r="J21" s="164">
        <f t="shared" si="5"/>
        <v>-2.0899681528662417</v>
      </c>
      <c r="K21" s="187">
        <v>5482</v>
      </c>
      <c r="L21" s="167">
        <f t="shared" si="6"/>
        <v>6.539113009041678</v>
      </c>
      <c r="M21" s="163">
        <f t="shared" si="7"/>
        <v>563</v>
      </c>
      <c r="N21" s="169">
        <f t="shared" si="8"/>
        <v>11.445415734905469</v>
      </c>
      <c r="O21" s="187">
        <v>6251</v>
      </c>
      <c r="P21" s="167">
        <f t="shared" si="9"/>
        <v>6.900320123633954</v>
      </c>
      <c r="Q21" s="163">
        <f t="shared" si="10"/>
        <v>769</v>
      </c>
      <c r="R21" s="169">
        <f t="shared" si="11"/>
        <v>14.027727106895293</v>
      </c>
      <c r="S21" s="162">
        <v>7584</v>
      </c>
      <c r="T21" s="167">
        <f t="shared" si="0"/>
        <v>8.134022608807568</v>
      </c>
      <c r="U21" s="163">
        <f t="shared" si="12"/>
        <v>1333</v>
      </c>
      <c r="V21" s="169">
        <f t="shared" si="1"/>
        <v>21.324588065909456</v>
      </c>
    </row>
    <row r="22" spans="1:22" ht="22.5" customHeight="1">
      <c r="A22" s="862"/>
      <c r="B22" s="76" t="s">
        <v>175</v>
      </c>
      <c r="C22" s="170">
        <f>SUM(C12:C21)</f>
        <v>61623</v>
      </c>
      <c r="D22" s="174">
        <f t="shared" si="2"/>
        <v>70.40697408710753</v>
      </c>
      <c r="E22" s="172">
        <v>1550</v>
      </c>
      <c r="F22" s="175">
        <v>2.5801940971817623</v>
      </c>
      <c r="G22" s="170">
        <f>SUM(G12:G21)</f>
        <v>52834</v>
      </c>
      <c r="H22" s="176">
        <f t="shared" si="3"/>
        <v>70.41528947649003</v>
      </c>
      <c r="I22" s="172">
        <f>SUM(I12:I21)</f>
        <v>-8789</v>
      </c>
      <c r="J22" s="173">
        <f t="shared" si="5"/>
        <v>-14.262531846875353</v>
      </c>
      <c r="K22" s="170">
        <v>57686</v>
      </c>
      <c r="L22" s="176">
        <f t="shared" si="6"/>
        <v>68.80979077701171</v>
      </c>
      <c r="M22" s="172">
        <f>SUM(M12:M21)</f>
        <v>4852</v>
      </c>
      <c r="N22" s="177">
        <f t="shared" si="8"/>
        <v>9.183480334633002</v>
      </c>
      <c r="O22" s="170">
        <f>SUM(O12:O21)</f>
        <v>60298</v>
      </c>
      <c r="P22" s="176">
        <f t="shared" si="9"/>
        <v>66.56143062148139</v>
      </c>
      <c r="Q22" s="172">
        <f>SUM(Q12:Q21)</f>
        <v>2612</v>
      </c>
      <c r="R22" s="177">
        <f t="shared" si="11"/>
        <v>4.527961723815137</v>
      </c>
      <c r="S22" s="170">
        <f>SUM(S12:S21)</f>
        <v>58820</v>
      </c>
      <c r="T22" s="176">
        <f t="shared" si="0"/>
        <v>63.08586627769793</v>
      </c>
      <c r="U22" s="172">
        <f t="shared" si="12"/>
        <v>-1478</v>
      </c>
      <c r="V22" s="177">
        <f t="shared" si="1"/>
        <v>-2.451159242429268</v>
      </c>
    </row>
    <row r="23" spans="1:22" s="196" customFormat="1" ht="19.5" customHeight="1">
      <c r="A23" s="860" t="s">
        <v>187</v>
      </c>
      <c r="B23" s="188"/>
      <c r="C23" s="189"/>
      <c r="D23" s="192"/>
      <c r="E23" s="190"/>
      <c r="F23" s="193"/>
      <c r="G23" s="189"/>
      <c r="H23" s="194"/>
      <c r="I23" s="190"/>
      <c r="J23" s="195"/>
      <c r="K23" s="189"/>
      <c r="L23" s="194"/>
      <c r="M23" s="190"/>
      <c r="N23" s="191"/>
      <c r="O23" s="189"/>
      <c r="P23" s="194"/>
      <c r="Q23" s="190"/>
      <c r="R23" s="191"/>
      <c r="S23" s="189"/>
      <c r="T23" s="194">
        <f t="shared" si="0"/>
        <v>0</v>
      </c>
      <c r="U23" s="190"/>
      <c r="V23" s="191"/>
    </row>
    <row r="24" spans="1:22" ht="22.5" customHeight="1">
      <c r="A24" s="861"/>
      <c r="B24" s="145" t="s">
        <v>188</v>
      </c>
      <c r="C24" s="146">
        <v>3684</v>
      </c>
      <c r="D24" s="147">
        <f aca="true" t="shared" si="13" ref="D24:D30">C24/$C$30*100</f>
        <v>4.209131209725332</v>
      </c>
      <c r="E24" s="148">
        <v>853</v>
      </c>
      <c r="F24" s="150">
        <v>30.13069586718474</v>
      </c>
      <c r="G24" s="146">
        <v>4136</v>
      </c>
      <c r="H24" s="151">
        <f aca="true" t="shared" si="14" ref="H24:H30">G24/$G$30*100</f>
        <v>5.5123147457084976</v>
      </c>
      <c r="I24" s="148">
        <f>G24-C24</f>
        <v>452</v>
      </c>
      <c r="J24" s="149">
        <f>I24/C24*100</f>
        <v>12.26927252985885</v>
      </c>
      <c r="K24" s="186">
        <v>5084</v>
      </c>
      <c r="L24" s="151">
        <f aca="true" t="shared" si="15" ref="L24:L30">K24/$K$30*100</f>
        <v>6.064365293317747</v>
      </c>
      <c r="M24" s="148">
        <f>K24-G24</f>
        <v>948</v>
      </c>
      <c r="N24" s="185">
        <f>M24/G24*100</f>
        <v>22.920696324951646</v>
      </c>
      <c r="O24" s="186">
        <v>5343</v>
      </c>
      <c r="P24" s="151">
        <f aca="true" t="shared" si="16" ref="P24:P30">O24/$O$30*100</f>
        <v>5.89800198697428</v>
      </c>
      <c r="Q24" s="148">
        <f>O24-K24</f>
        <v>259</v>
      </c>
      <c r="R24" s="185">
        <f>Q24/K24*100</f>
        <v>5.0944138473642795</v>
      </c>
      <c r="S24" s="146">
        <v>6138</v>
      </c>
      <c r="T24" s="151">
        <f t="shared" si="0"/>
        <v>6.583152791780175</v>
      </c>
      <c r="U24" s="148">
        <f t="shared" si="12"/>
        <v>795</v>
      </c>
      <c r="V24" s="185">
        <f t="shared" si="1"/>
        <v>14.879281302638967</v>
      </c>
    </row>
    <row r="25" spans="1:22" ht="22.5" customHeight="1">
      <c r="A25" s="861"/>
      <c r="B25" s="153" t="s">
        <v>189</v>
      </c>
      <c r="C25" s="154">
        <v>2524</v>
      </c>
      <c r="D25" s="157">
        <f t="shared" si="13"/>
        <v>2.8837804487911884</v>
      </c>
      <c r="E25" s="155">
        <v>0</v>
      </c>
      <c r="F25" s="158">
        <v>0</v>
      </c>
      <c r="G25" s="154">
        <v>2977</v>
      </c>
      <c r="H25" s="159">
        <f t="shared" si="14"/>
        <v>3.9676404733980166</v>
      </c>
      <c r="I25" s="155">
        <f>G25-C25</f>
        <v>453</v>
      </c>
      <c r="J25" s="156">
        <f>I25/C25*100</f>
        <v>17.94770206022187</v>
      </c>
      <c r="K25" s="160">
        <v>4229</v>
      </c>
      <c r="L25" s="159">
        <f t="shared" si="15"/>
        <v>5.044492687930911</v>
      </c>
      <c r="M25" s="155">
        <f>K25-G25</f>
        <v>1252</v>
      </c>
      <c r="N25" s="156">
        <f>M25/G25*100</f>
        <v>42.055760833053405</v>
      </c>
      <c r="O25" s="160">
        <v>4831</v>
      </c>
      <c r="P25" s="159">
        <f t="shared" si="16"/>
        <v>5.332818191853406</v>
      </c>
      <c r="Q25" s="155">
        <f>O25-K25</f>
        <v>602</v>
      </c>
      <c r="R25" s="156">
        <f>Q25/K25*100</f>
        <v>14.235043745566328</v>
      </c>
      <c r="S25" s="154">
        <v>5092</v>
      </c>
      <c r="T25" s="159">
        <f t="shared" si="0"/>
        <v>5.461292606019005</v>
      </c>
      <c r="U25" s="155">
        <f t="shared" si="12"/>
        <v>261</v>
      </c>
      <c r="V25" s="156">
        <f t="shared" si="1"/>
        <v>5.402608155661354</v>
      </c>
    </row>
    <row r="26" spans="1:22" ht="22.5" customHeight="1">
      <c r="A26" s="861"/>
      <c r="B26" s="153" t="s">
        <v>190</v>
      </c>
      <c r="C26" s="154">
        <v>2098</v>
      </c>
      <c r="D26" s="157">
        <f t="shared" si="13"/>
        <v>2.397056807275719</v>
      </c>
      <c r="E26" s="155">
        <v>287</v>
      </c>
      <c r="F26" s="158">
        <v>15.847598012147984</v>
      </c>
      <c r="G26" s="154">
        <v>1830</v>
      </c>
      <c r="H26" s="159">
        <f t="shared" si="14"/>
        <v>2.4389593773323384</v>
      </c>
      <c r="I26" s="155">
        <f>G26-C26</f>
        <v>-268</v>
      </c>
      <c r="J26" s="156">
        <f>I26/C26*100</f>
        <v>-12.774070543374643</v>
      </c>
      <c r="K26" s="160">
        <v>2897</v>
      </c>
      <c r="L26" s="159">
        <f t="shared" si="15"/>
        <v>3.4556385237493137</v>
      </c>
      <c r="M26" s="155">
        <f>K26-G26</f>
        <v>1067</v>
      </c>
      <c r="N26" s="156">
        <f>M26/G26*100</f>
        <v>58.30601092896175</v>
      </c>
      <c r="O26" s="160">
        <v>3755</v>
      </c>
      <c r="P26" s="159">
        <f t="shared" si="16"/>
        <v>4.145049122419693</v>
      </c>
      <c r="Q26" s="155">
        <f>O26-K26</f>
        <v>858</v>
      </c>
      <c r="R26" s="156">
        <f>Q26/K26*100</f>
        <v>29.616845012081463</v>
      </c>
      <c r="S26" s="154">
        <v>4410</v>
      </c>
      <c r="T26" s="159">
        <f t="shared" si="0"/>
        <v>4.729831184710097</v>
      </c>
      <c r="U26" s="155">
        <f t="shared" si="12"/>
        <v>655</v>
      </c>
      <c r="V26" s="156">
        <f t="shared" si="1"/>
        <v>17.44340878828229</v>
      </c>
    </row>
    <row r="27" spans="1:22" ht="22.5" customHeight="1">
      <c r="A27" s="861"/>
      <c r="B27" s="161" t="s">
        <v>191</v>
      </c>
      <c r="C27" s="162">
        <v>2270</v>
      </c>
      <c r="D27" s="165">
        <f t="shared" si="13"/>
        <v>2.5935743338969885</v>
      </c>
      <c r="E27" s="163">
        <v>517</v>
      </c>
      <c r="F27" s="166">
        <v>29.492298916143756</v>
      </c>
      <c r="G27" s="162">
        <v>2349</v>
      </c>
      <c r="H27" s="167">
        <f t="shared" si="14"/>
        <v>3.1306642499200343</v>
      </c>
      <c r="I27" s="163">
        <f>G27-C27</f>
        <v>79</v>
      </c>
      <c r="J27" s="164">
        <f>I27/C27*100</f>
        <v>3.480176211453744</v>
      </c>
      <c r="K27" s="162">
        <v>3217</v>
      </c>
      <c r="L27" s="167">
        <f t="shared" si="15"/>
        <v>3.8373452298590074</v>
      </c>
      <c r="M27" s="163">
        <f>K27-G27</f>
        <v>868</v>
      </c>
      <c r="N27" s="164">
        <f>M27/G27*100</f>
        <v>36.95189442315879</v>
      </c>
      <c r="O27" s="162">
        <v>4493</v>
      </c>
      <c r="P27" s="167">
        <f t="shared" si="16"/>
        <v>4.959708577105641</v>
      </c>
      <c r="Q27" s="163">
        <f>O27-K27</f>
        <v>1276</v>
      </c>
      <c r="R27" s="164">
        <f>Q27/K27*100</f>
        <v>39.66428349393845</v>
      </c>
      <c r="S27" s="207">
        <v>5930</v>
      </c>
      <c r="T27" s="167">
        <f t="shared" si="0"/>
        <v>6.360067783521741</v>
      </c>
      <c r="U27" s="163">
        <f t="shared" si="12"/>
        <v>1437</v>
      </c>
      <c r="V27" s="164">
        <f t="shared" si="1"/>
        <v>31.98308479857556</v>
      </c>
    </row>
    <row r="28" spans="1:22" ht="22.5" customHeight="1">
      <c r="A28" s="862"/>
      <c r="B28" s="76" t="s">
        <v>175</v>
      </c>
      <c r="C28" s="170">
        <f>SUM(C24:C27)</f>
        <v>10576</v>
      </c>
      <c r="D28" s="174">
        <f t="shared" si="13"/>
        <v>12.083542799689228</v>
      </c>
      <c r="E28" s="172">
        <v>1657</v>
      </c>
      <c r="F28" s="175">
        <v>18.57831595470344</v>
      </c>
      <c r="G28" s="170">
        <f>SUM(G24:G27)</f>
        <v>11292</v>
      </c>
      <c r="H28" s="176">
        <f t="shared" si="14"/>
        <v>15.049578846358887</v>
      </c>
      <c r="I28" s="172">
        <f>SUM(I24:I27)</f>
        <v>716</v>
      </c>
      <c r="J28" s="173">
        <f>I28/C28*100</f>
        <v>6.770045385779122</v>
      </c>
      <c r="K28" s="170">
        <v>15427</v>
      </c>
      <c r="L28" s="176">
        <f t="shared" si="15"/>
        <v>18.40184173485698</v>
      </c>
      <c r="M28" s="197">
        <f>SUM(M24:M27)</f>
        <v>4135</v>
      </c>
      <c r="N28" s="173">
        <f>M28/G28*100</f>
        <v>36.61884520014169</v>
      </c>
      <c r="O28" s="170">
        <f>SUM(O24:O27)</f>
        <v>18422</v>
      </c>
      <c r="P28" s="176">
        <f t="shared" si="16"/>
        <v>20.33557787835302</v>
      </c>
      <c r="Q28" s="197">
        <f>SUM(Q24:Q27)</f>
        <v>2995</v>
      </c>
      <c r="R28" s="173">
        <f>Q28/K28*100</f>
        <v>19.414014390354573</v>
      </c>
      <c r="S28" s="170">
        <f>SUM(S24:S27)</f>
        <v>21570</v>
      </c>
      <c r="T28" s="176">
        <f t="shared" si="0"/>
        <v>23.13434436603102</v>
      </c>
      <c r="U28" s="197">
        <f t="shared" si="12"/>
        <v>3148</v>
      </c>
      <c r="V28" s="173">
        <f t="shared" si="1"/>
        <v>17.088264032135488</v>
      </c>
    </row>
    <row r="29" spans="1:22" s="203" customFormat="1" ht="22.5" customHeight="1">
      <c r="A29" s="868" t="s">
        <v>192</v>
      </c>
      <c r="B29" s="859"/>
      <c r="C29" s="198">
        <v>303</v>
      </c>
      <c r="D29" s="199">
        <f t="shared" si="13"/>
        <v>0.3461907591060737</v>
      </c>
      <c r="E29" s="200" t="s">
        <v>198</v>
      </c>
      <c r="F29" s="201" t="s">
        <v>198</v>
      </c>
      <c r="G29" s="198">
        <v>114</v>
      </c>
      <c r="H29" s="199">
        <f t="shared" si="14"/>
        <v>0.15193517432562106</v>
      </c>
      <c r="I29" s="200" t="s">
        <v>193</v>
      </c>
      <c r="J29" s="201" t="s">
        <v>193</v>
      </c>
      <c r="K29" s="198">
        <v>146</v>
      </c>
      <c r="L29" s="199">
        <f t="shared" si="15"/>
        <v>0.1741536846625474</v>
      </c>
      <c r="M29" s="202" t="s">
        <v>193</v>
      </c>
      <c r="N29" s="201" t="s">
        <v>193</v>
      </c>
      <c r="O29" s="198">
        <v>143</v>
      </c>
      <c r="P29" s="199">
        <f t="shared" si="16"/>
        <v>0.15785406777790043</v>
      </c>
      <c r="Q29" s="202" t="s">
        <v>193</v>
      </c>
      <c r="R29" s="201" t="s">
        <v>193</v>
      </c>
      <c r="S29" s="198">
        <v>213</v>
      </c>
      <c r="T29" s="199">
        <f t="shared" si="0"/>
        <v>0.22844762864926318</v>
      </c>
      <c r="U29" s="202">
        <f t="shared" si="12"/>
        <v>70</v>
      </c>
      <c r="V29" s="201">
        <f t="shared" si="1"/>
        <v>48.95104895104895</v>
      </c>
    </row>
    <row r="30" spans="1:22" ht="22.5" customHeight="1">
      <c r="A30" s="887" t="s">
        <v>194</v>
      </c>
      <c r="B30" s="889"/>
      <c r="C30" s="204">
        <f>SUM(C10,C22,C28,C29)</f>
        <v>87524</v>
      </c>
      <c r="D30" s="171">
        <f t="shared" si="13"/>
        <v>100</v>
      </c>
      <c r="E30" s="205">
        <v>397</v>
      </c>
      <c r="F30" s="175">
        <v>0.4556566850689224</v>
      </c>
      <c r="G30" s="206">
        <f>SUM(G10,G22,G28,G29)</f>
        <v>75032</v>
      </c>
      <c r="H30" s="171">
        <f t="shared" si="14"/>
        <v>100</v>
      </c>
      <c r="I30" s="205">
        <f>G30-C30</f>
        <v>-12492</v>
      </c>
      <c r="J30" s="173">
        <f>I30/C30*100</f>
        <v>-14.272656642749418</v>
      </c>
      <c r="K30" s="206">
        <v>83834</v>
      </c>
      <c r="L30" s="176">
        <f t="shared" si="15"/>
        <v>100</v>
      </c>
      <c r="M30" s="205">
        <f>K30-G30</f>
        <v>8802</v>
      </c>
      <c r="N30" s="173">
        <f>M30/G30*100</f>
        <v>11.730994775562428</v>
      </c>
      <c r="O30" s="204">
        <f>SUM(O10,O22,O28,O29)</f>
        <v>90590</v>
      </c>
      <c r="P30" s="176">
        <f t="shared" si="16"/>
        <v>100</v>
      </c>
      <c r="Q30" s="205">
        <f>O30-K30</f>
        <v>6756</v>
      </c>
      <c r="R30" s="173">
        <f>Q30/K30*100</f>
        <v>8.058782832740894</v>
      </c>
      <c r="S30" s="204">
        <f>SUM(S10,S22,S28,S29)</f>
        <v>93238</v>
      </c>
      <c r="T30" s="176">
        <f t="shared" si="0"/>
        <v>100</v>
      </c>
      <c r="U30" s="205">
        <f t="shared" si="12"/>
        <v>2648</v>
      </c>
      <c r="V30" s="173">
        <f t="shared" si="1"/>
        <v>2.9230599403907718</v>
      </c>
    </row>
    <row r="32" spans="5:21" ht="12">
      <c r="E32" s="133"/>
      <c r="M32" s="133"/>
      <c r="Q32" s="133"/>
      <c r="U32" s="133"/>
    </row>
    <row r="33" ht="9" customHeight="1"/>
    <row r="34" ht="13.5" customHeight="1"/>
    <row r="35" ht="9" customHeight="1"/>
    <row r="37" ht="9" customHeight="1"/>
    <row r="39" ht="9" customHeight="1"/>
  </sheetData>
  <mergeCells count="11">
    <mergeCell ref="A30:B30"/>
    <mergeCell ref="A4:B5"/>
    <mergeCell ref="A29:B29"/>
    <mergeCell ref="A6:A10"/>
    <mergeCell ref="A11:A22"/>
    <mergeCell ref="A23:A28"/>
    <mergeCell ref="O4:R4"/>
    <mergeCell ref="G4:J4"/>
    <mergeCell ref="C4:F4"/>
    <mergeCell ref="S4:V4"/>
    <mergeCell ref="K4:N4"/>
  </mergeCells>
  <hyperlinks>
    <hyperlink ref="A1" location="目次!A8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10" min="1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3.5"/>
  <cols>
    <col min="1" max="1" width="3.125" style="117" customWidth="1"/>
    <col min="2" max="2" width="11.125" style="117" customWidth="1"/>
    <col min="3" max="3" width="11.125" style="208" customWidth="1"/>
    <col min="4" max="8" width="11.625" style="117" customWidth="1"/>
    <col min="9" max="16384" width="9.00390625" style="107" customWidth="1"/>
  </cols>
  <sheetData>
    <row r="1" ht="15" customHeight="1">
      <c r="A1" s="843" t="s">
        <v>700</v>
      </c>
    </row>
    <row r="2" spans="1:3" s="117" customFormat="1" ht="18" customHeight="1">
      <c r="A2" s="113" t="s">
        <v>199</v>
      </c>
      <c r="C2" s="208"/>
    </row>
    <row r="3" spans="1:3" s="117" customFormat="1" ht="6" customHeight="1" thickBot="1">
      <c r="A3" s="113"/>
      <c r="C3" s="208"/>
    </row>
    <row r="4" spans="1:8" s="117" customFormat="1" ht="19.5" customHeight="1">
      <c r="A4" s="845" t="s">
        <v>200</v>
      </c>
      <c r="B4" s="846"/>
      <c r="C4" s="846"/>
      <c r="D4" s="218" t="s">
        <v>201</v>
      </c>
      <c r="E4" s="217" t="s">
        <v>202</v>
      </c>
      <c r="F4" s="218" t="s">
        <v>165</v>
      </c>
      <c r="G4" s="218" t="s">
        <v>166</v>
      </c>
      <c r="H4" s="219" t="s">
        <v>24</v>
      </c>
    </row>
    <row r="5" spans="1:8" s="117" customFormat="1" ht="19.5" customHeight="1">
      <c r="A5" s="847" t="s">
        <v>203</v>
      </c>
      <c r="B5" s="908" t="s">
        <v>204</v>
      </c>
      <c r="C5" s="909"/>
      <c r="D5" s="49">
        <v>87524</v>
      </c>
      <c r="E5" s="209">
        <v>75032</v>
      </c>
      <c r="F5" s="49">
        <v>83834</v>
      </c>
      <c r="G5" s="49">
        <v>90590</v>
      </c>
      <c r="H5" s="220">
        <v>93238</v>
      </c>
    </row>
    <row r="6" spans="1:8" s="117" customFormat="1" ht="19.5" customHeight="1">
      <c r="A6" s="848"/>
      <c r="B6" s="854" t="s">
        <v>205</v>
      </c>
      <c r="C6" s="210" t="s">
        <v>206</v>
      </c>
      <c r="D6" s="211">
        <v>15022</v>
      </c>
      <c r="E6" s="212">
        <v>10792</v>
      </c>
      <c r="F6" s="211">
        <v>10575</v>
      </c>
      <c r="G6" s="211">
        <v>11727</v>
      </c>
      <c r="H6" s="221">
        <v>12635</v>
      </c>
    </row>
    <row r="7" spans="1:8" s="117" customFormat="1" ht="19.5" customHeight="1">
      <c r="A7" s="848"/>
      <c r="B7" s="855"/>
      <c r="C7" s="213" t="s">
        <v>207</v>
      </c>
      <c r="D7" s="26">
        <f>D6/D5*100</f>
        <v>17.163292354097162</v>
      </c>
      <c r="E7" s="26">
        <f>E6/E5*100</f>
        <v>14.38319650282546</v>
      </c>
      <c r="F7" s="26">
        <f>F6/F5*100</f>
        <v>12.61421380346876</v>
      </c>
      <c r="G7" s="26">
        <f>G6/G5*100</f>
        <v>12.94513743238768</v>
      </c>
      <c r="H7" s="222">
        <f>H6/$H$5*100</f>
        <v>13.551341727621786</v>
      </c>
    </row>
    <row r="8" spans="1:8" s="117" customFormat="1" ht="19.5" customHeight="1">
      <c r="A8" s="848"/>
      <c r="B8" s="856"/>
      <c r="C8" s="214" t="s">
        <v>208</v>
      </c>
      <c r="D8" s="46">
        <f>D6/D9*100</f>
        <v>24.377261736689224</v>
      </c>
      <c r="E8" s="215">
        <f>E6/E9*100</f>
        <v>20.426240678351064</v>
      </c>
      <c r="F8" s="46">
        <f>F6/F9*100</f>
        <v>18.332004299136706</v>
      </c>
      <c r="G8" s="46">
        <f>G6/G9*100</f>
        <v>19.448406248963483</v>
      </c>
      <c r="H8" s="223">
        <f>H6/H9*100</f>
        <v>21.48078884733084</v>
      </c>
    </row>
    <row r="9" spans="1:8" s="117" customFormat="1" ht="19.5" customHeight="1">
      <c r="A9" s="848"/>
      <c r="B9" s="854" t="s">
        <v>209</v>
      </c>
      <c r="C9" s="210" t="s">
        <v>206</v>
      </c>
      <c r="D9" s="211">
        <v>61623</v>
      </c>
      <c r="E9" s="212">
        <v>52834</v>
      </c>
      <c r="F9" s="211">
        <v>57686</v>
      </c>
      <c r="G9" s="211">
        <v>60298</v>
      </c>
      <c r="H9" s="221">
        <v>58820</v>
      </c>
    </row>
    <row r="10" spans="1:8" s="117" customFormat="1" ht="19.5" customHeight="1">
      <c r="A10" s="848"/>
      <c r="B10" s="857"/>
      <c r="C10" s="213" t="s">
        <v>207</v>
      </c>
      <c r="D10" s="26">
        <f>D9/D5*100</f>
        <v>70.40697408710753</v>
      </c>
      <c r="E10" s="26">
        <f>E9/E5*100</f>
        <v>70.41528947649003</v>
      </c>
      <c r="F10" s="26">
        <f>F9/F5*100</f>
        <v>68.80979077701171</v>
      </c>
      <c r="G10" s="26">
        <f>G9/G5*100</f>
        <v>66.56143062148139</v>
      </c>
      <c r="H10" s="222">
        <f>H9/$H$5*100</f>
        <v>63.08586627769793</v>
      </c>
    </row>
    <row r="11" spans="1:8" s="117" customFormat="1" ht="19.5" customHeight="1">
      <c r="A11" s="848"/>
      <c r="B11" s="858"/>
      <c r="C11" s="214" t="s">
        <v>210</v>
      </c>
      <c r="D11" s="46">
        <f>(D6+D12)/D9*100</f>
        <v>41.539684857926424</v>
      </c>
      <c r="E11" s="215">
        <f>(E6+E12)/E9*100</f>
        <v>41.79884165499489</v>
      </c>
      <c r="F11" s="46">
        <f>(F6+F12)/F9*100</f>
        <v>45.07506154006171</v>
      </c>
      <c r="G11" s="46">
        <f>(G6+G12)/G9*100</f>
        <v>50</v>
      </c>
      <c r="H11" s="223">
        <f>(H6+H12)/H9*100</f>
        <v>58.15198911934716</v>
      </c>
    </row>
    <row r="12" spans="1:8" s="117" customFormat="1" ht="19.5" customHeight="1">
      <c r="A12" s="848"/>
      <c r="B12" s="854" t="s">
        <v>211</v>
      </c>
      <c r="C12" s="210" t="s">
        <v>206</v>
      </c>
      <c r="D12" s="211">
        <v>10576</v>
      </c>
      <c r="E12" s="212">
        <v>11292</v>
      </c>
      <c r="F12" s="211">
        <v>15427</v>
      </c>
      <c r="G12" s="211">
        <v>18422</v>
      </c>
      <c r="H12" s="221">
        <v>21570</v>
      </c>
    </row>
    <row r="13" spans="1:8" s="117" customFormat="1" ht="19.5" customHeight="1">
      <c r="A13" s="848"/>
      <c r="B13" s="855"/>
      <c r="C13" s="213" t="s">
        <v>207</v>
      </c>
      <c r="D13" s="26">
        <f>D12/D5*100</f>
        <v>12.083542799689228</v>
      </c>
      <c r="E13" s="26">
        <f>E12/E5*100</f>
        <v>15.049578846358887</v>
      </c>
      <c r="F13" s="26">
        <f>F12/F5*100</f>
        <v>18.40184173485698</v>
      </c>
      <c r="G13" s="26">
        <f>G12/G5*100</f>
        <v>20.33557787835302</v>
      </c>
      <c r="H13" s="222">
        <f>H12/$H$5*100</f>
        <v>23.13434436603102</v>
      </c>
    </row>
    <row r="14" spans="1:8" s="117" customFormat="1" ht="19.5" customHeight="1">
      <c r="A14" s="848"/>
      <c r="B14" s="855"/>
      <c r="C14" s="213" t="s">
        <v>212</v>
      </c>
      <c r="D14" s="26">
        <f>D12/D9*100</f>
        <v>17.1624231212372</v>
      </c>
      <c r="E14" s="216">
        <f>E12/E9*100</f>
        <v>21.372600976643827</v>
      </c>
      <c r="F14" s="26">
        <f>F12/F9*100</f>
        <v>26.743057240925005</v>
      </c>
      <c r="G14" s="26">
        <f>G12/G9*100</f>
        <v>30.55159375103652</v>
      </c>
      <c r="H14" s="222">
        <f>H12/H9*100</f>
        <v>36.67120027201632</v>
      </c>
    </row>
    <row r="15" spans="1:8" s="117" customFormat="1" ht="19.5" customHeight="1" thickBot="1">
      <c r="A15" s="907"/>
      <c r="B15" s="910"/>
      <c r="C15" s="224" t="s">
        <v>213</v>
      </c>
      <c r="D15" s="225">
        <f>D12/D6*100</f>
        <v>70.40340833444282</v>
      </c>
      <c r="E15" s="226">
        <f>E12/E6*100</f>
        <v>104.63306152705707</v>
      </c>
      <c r="F15" s="225">
        <f>F12/F6*100</f>
        <v>145.8817966903073</v>
      </c>
      <c r="G15" s="225">
        <f>G12/G6*100</f>
        <v>157.0904749722862</v>
      </c>
      <c r="H15" s="227">
        <f>H12/H6*100</f>
        <v>170.7162643450732</v>
      </c>
    </row>
    <row r="16" spans="1:8" s="117" customFormat="1" ht="19.5" customHeight="1">
      <c r="A16" s="849" t="s">
        <v>214</v>
      </c>
      <c r="B16" s="852" t="s">
        <v>204</v>
      </c>
      <c r="C16" s="853"/>
      <c r="D16" s="228">
        <v>5405040</v>
      </c>
      <c r="E16" s="229">
        <v>5401877</v>
      </c>
      <c r="F16" s="228">
        <v>5550574</v>
      </c>
      <c r="G16" s="228">
        <v>5590601</v>
      </c>
      <c r="H16" s="230">
        <v>5588133</v>
      </c>
    </row>
    <row r="17" spans="1:8" s="117" customFormat="1" ht="19.5" customHeight="1">
      <c r="A17" s="850"/>
      <c r="B17" s="854" t="s">
        <v>205</v>
      </c>
      <c r="C17" s="210" t="s">
        <v>206</v>
      </c>
      <c r="D17" s="211">
        <v>991045</v>
      </c>
      <c r="E17" s="212">
        <v>880094</v>
      </c>
      <c r="F17" s="211">
        <v>830112</v>
      </c>
      <c r="G17" s="211">
        <v>793885</v>
      </c>
      <c r="H17" s="221">
        <v>759277</v>
      </c>
    </row>
    <row r="18" spans="1:8" s="117" customFormat="1" ht="19.5" customHeight="1">
      <c r="A18" s="850"/>
      <c r="B18" s="855"/>
      <c r="C18" s="213" t="s">
        <v>207</v>
      </c>
      <c r="D18" s="26">
        <f>D17/D16*100</f>
        <v>18.335571984666164</v>
      </c>
      <c r="E18" s="26">
        <f>E17/E16*100</f>
        <v>16.29237392854373</v>
      </c>
      <c r="F18" s="26">
        <f>F17/F16*100</f>
        <v>14.955426231593345</v>
      </c>
      <c r="G18" s="26">
        <f>G17/G16*100</f>
        <v>14.200351625880653</v>
      </c>
      <c r="H18" s="222">
        <f>H17/$H$16*100</f>
        <v>13.587310824563408</v>
      </c>
    </row>
    <row r="19" spans="1:8" s="117" customFormat="1" ht="19.5" customHeight="1">
      <c r="A19" s="850"/>
      <c r="B19" s="856"/>
      <c r="C19" s="214" t="s">
        <v>208</v>
      </c>
      <c r="D19" s="46">
        <f>D17/D20*100</f>
        <v>26.40758564089446</v>
      </c>
      <c r="E19" s="215">
        <f>E17/E20*100</f>
        <v>23.434802289974705</v>
      </c>
      <c r="F19" s="46">
        <f>F17/F20*100</f>
        <v>21.981086635369472</v>
      </c>
      <c r="G19" s="46">
        <f>G17/G20*100</f>
        <v>21.646636991390533</v>
      </c>
      <c r="H19" s="223">
        <f>H17/H20*100</f>
        <v>21.59833670986465</v>
      </c>
    </row>
    <row r="20" spans="1:8" s="117" customFormat="1" ht="19.5" customHeight="1">
      <c r="A20" s="850"/>
      <c r="B20" s="854" t="s">
        <v>209</v>
      </c>
      <c r="C20" s="210" t="s">
        <v>206</v>
      </c>
      <c r="D20" s="211">
        <v>3752880</v>
      </c>
      <c r="E20" s="212">
        <v>3755500</v>
      </c>
      <c r="F20" s="211">
        <v>3776483</v>
      </c>
      <c r="G20" s="211">
        <v>3667475</v>
      </c>
      <c r="H20" s="221">
        <v>3515442</v>
      </c>
    </row>
    <row r="21" spans="1:8" s="117" customFormat="1" ht="19.5" customHeight="1">
      <c r="A21" s="850"/>
      <c r="B21" s="857"/>
      <c r="C21" s="213" t="s">
        <v>207</v>
      </c>
      <c r="D21" s="26">
        <f>D20/D16*100</f>
        <v>69.43297366902003</v>
      </c>
      <c r="E21" s="26">
        <f>E20/E16*100</f>
        <v>69.52213091856775</v>
      </c>
      <c r="F21" s="26">
        <f>F20/F16*100</f>
        <v>68.03770204667121</v>
      </c>
      <c r="G21" s="26">
        <f>G20/G16*100</f>
        <v>65.60072879463227</v>
      </c>
      <c r="H21" s="222">
        <f>H20/$H$16*100</f>
        <v>62.90906104060158</v>
      </c>
    </row>
    <row r="22" spans="1:8" s="117" customFormat="1" ht="19.5" customHeight="1">
      <c r="A22" s="850"/>
      <c r="B22" s="858"/>
      <c r="C22" s="214" t="s">
        <v>210</v>
      </c>
      <c r="D22" s="46">
        <f>(D17+D23)/D20*100</f>
        <v>43.52513269808787</v>
      </c>
      <c r="E22" s="215">
        <f>(E17+E23)/E20*100</f>
        <v>43.771694847556915</v>
      </c>
      <c r="F22" s="46">
        <f>(F17+F23)/F20*100</f>
        <v>46.87064657778149</v>
      </c>
      <c r="G22" s="46">
        <f>(G17+G23)/G20*100</f>
        <v>51.873536970258826</v>
      </c>
      <c r="H22" s="223">
        <f>(H17+H23)/H20*100</f>
        <v>58.05139154621239</v>
      </c>
    </row>
    <row r="23" spans="1:8" s="117" customFormat="1" ht="19.5" customHeight="1">
      <c r="A23" s="850"/>
      <c r="B23" s="854" t="s">
        <v>211</v>
      </c>
      <c r="C23" s="210" t="s">
        <v>206</v>
      </c>
      <c r="D23" s="211">
        <v>642401</v>
      </c>
      <c r="E23" s="212">
        <v>763752</v>
      </c>
      <c r="F23" s="211">
        <v>939950</v>
      </c>
      <c r="G23" s="211">
        <v>1108564</v>
      </c>
      <c r="H23" s="221">
        <v>1281486</v>
      </c>
    </row>
    <row r="24" spans="1:8" s="117" customFormat="1" ht="19.5" customHeight="1">
      <c r="A24" s="850"/>
      <c r="B24" s="857"/>
      <c r="C24" s="213" t="s">
        <v>207</v>
      </c>
      <c r="D24" s="26">
        <f>D23/D16*100</f>
        <v>11.885221941003211</v>
      </c>
      <c r="E24" s="26">
        <f>E23/E16*100</f>
        <v>14.138641068650767</v>
      </c>
      <c r="F24" s="26">
        <f>F23/F16*100</f>
        <v>16.934284634345925</v>
      </c>
      <c r="G24" s="26">
        <f>G23/G16*100</f>
        <v>19.829066678162153</v>
      </c>
      <c r="H24" s="222">
        <f>H23/$H$16*100</f>
        <v>22.932274518161968</v>
      </c>
    </row>
    <row r="25" spans="1:8" s="117" customFormat="1" ht="19.5" customHeight="1">
      <c r="A25" s="850"/>
      <c r="B25" s="857"/>
      <c r="C25" s="213" t="s">
        <v>212</v>
      </c>
      <c r="D25" s="26">
        <f>D23/D20*100</f>
        <v>17.11754705719341</v>
      </c>
      <c r="E25" s="216">
        <f>E23/E20*100</f>
        <v>20.33689255758221</v>
      </c>
      <c r="F25" s="26">
        <f>F23/F20*100</f>
        <v>24.889559942412028</v>
      </c>
      <c r="G25" s="26">
        <f>G23/G20*100</f>
        <v>30.226899978868293</v>
      </c>
      <c r="H25" s="222">
        <f>H23/H20*100</f>
        <v>36.45305483634775</v>
      </c>
    </row>
    <row r="26" spans="1:8" s="117" customFormat="1" ht="19.5" customHeight="1" thickBot="1">
      <c r="A26" s="851"/>
      <c r="B26" s="844"/>
      <c r="C26" s="224" t="s">
        <v>213</v>
      </c>
      <c r="D26" s="225">
        <f>D23/D17*100</f>
        <v>64.82056818812467</v>
      </c>
      <c r="E26" s="226">
        <f>E23/E17*100</f>
        <v>86.7807302401789</v>
      </c>
      <c r="F26" s="225">
        <f>F23/F17*100</f>
        <v>113.23170849234802</v>
      </c>
      <c r="G26" s="225">
        <f>G23/G17*100</f>
        <v>139.63785686843812</v>
      </c>
      <c r="H26" s="227">
        <f>H23/H17*100</f>
        <v>168.77713930489136</v>
      </c>
    </row>
    <row r="27" spans="6:8" ht="13.5">
      <c r="F27" s="863" t="s">
        <v>215</v>
      </c>
      <c r="G27" s="863"/>
      <c r="H27" s="863"/>
    </row>
    <row r="48" spans="2:8" ht="13.5">
      <c r="B48" s="114"/>
      <c r="C48" s="114"/>
      <c r="D48" s="114"/>
      <c r="E48" s="114"/>
      <c r="F48" s="114"/>
      <c r="G48" s="114"/>
      <c r="H48" s="114"/>
    </row>
    <row r="49" ht="13.5">
      <c r="C49" s="117"/>
    </row>
    <row r="50" ht="13.5">
      <c r="C50" s="117"/>
    </row>
    <row r="51" ht="13.5">
      <c r="C51" s="117"/>
    </row>
    <row r="52" ht="13.5">
      <c r="C52" s="117"/>
    </row>
    <row r="53" ht="13.5">
      <c r="C53" s="117"/>
    </row>
    <row r="54" ht="13.5">
      <c r="C54" s="117"/>
    </row>
    <row r="55" ht="13.5">
      <c r="C55" s="117"/>
    </row>
    <row r="56" ht="13.5">
      <c r="C56" s="117"/>
    </row>
    <row r="57" ht="13.5">
      <c r="C57" s="117"/>
    </row>
    <row r="58" ht="13.5">
      <c r="C58" s="117"/>
    </row>
    <row r="59" ht="13.5">
      <c r="C59" s="117"/>
    </row>
    <row r="60" ht="13.5">
      <c r="C60" s="117"/>
    </row>
    <row r="61" ht="13.5">
      <c r="C61" s="117"/>
    </row>
    <row r="62" ht="13.5">
      <c r="C62" s="117"/>
    </row>
    <row r="63" ht="13.5">
      <c r="C63" s="117"/>
    </row>
    <row r="64" ht="13.5">
      <c r="C64" s="117"/>
    </row>
    <row r="65" ht="13.5">
      <c r="C65" s="117"/>
    </row>
    <row r="66" ht="13.5">
      <c r="C66" s="117"/>
    </row>
    <row r="67" ht="13.5">
      <c r="C67" s="117"/>
    </row>
    <row r="68" ht="13.5">
      <c r="C68" s="117"/>
    </row>
    <row r="69" ht="13.5">
      <c r="C69" s="117"/>
    </row>
    <row r="70" ht="13.5">
      <c r="C70" s="117"/>
    </row>
    <row r="71" ht="13.5">
      <c r="C71" s="117"/>
    </row>
    <row r="72" ht="13.5">
      <c r="C72" s="117"/>
    </row>
    <row r="73" ht="13.5">
      <c r="C73" s="117"/>
    </row>
    <row r="74" ht="13.5">
      <c r="C74" s="117"/>
    </row>
    <row r="75" ht="13.5">
      <c r="C75" s="117"/>
    </row>
    <row r="76" ht="13.5">
      <c r="C76" s="117"/>
    </row>
  </sheetData>
  <mergeCells count="12">
    <mergeCell ref="A4:C4"/>
    <mergeCell ref="A5:A15"/>
    <mergeCell ref="B5:C5"/>
    <mergeCell ref="B6:B8"/>
    <mergeCell ref="B9:B11"/>
    <mergeCell ref="B12:B15"/>
    <mergeCell ref="F27:H27"/>
    <mergeCell ref="A16:A26"/>
    <mergeCell ref="B16:C16"/>
    <mergeCell ref="B17:B19"/>
    <mergeCell ref="B20:B22"/>
    <mergeCell ref="B23:B26"/>
  </mergeCells>
  <hyperlinks>
    <hyperlink ref="A1" location="目次!A9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710" customWidth="1"/>
    <col min="2" max="2" width="9.375" style="718" bestFit="1" customWidth="1"/>
    <col min="4" max="5" width="9.375" style="0" bestFit="1" customWidth="1"/>
  </cols>
  <sheetData>
    <row r="1" ht="13.5">
      <c r="A1" s="843" t="s">
        <v>700</v>
      </c>
    </row>
    <row r="2" spans="1:9" s="711" customFormat="1" ht="13.5">
      <c r="A2" s="113" t="s">
        <v>643</v>
      </c>
      <c r="B2" s="743"/>
      <c r="C2" s="744"/>
      <c r="D2" s="744"/>
      <c r="E2" s="744"/>
      <c r="F2" s="744"/>
      <c r="G2" s="744"/>
      <c r="H2" s="744"/>
      <c r="I2" s="744"/>
    </row>
    <row r="3" spans="1:9" s="711" customFormat="1" ht="6" customHeight="1">
      <c r="A3" s="113"/>
      <c r="B3" s="743"/>
      <c r="C3" s="744"/>
      <c r="D3" s="744"/>
      <c r="E3" s="744"/>
      <c r="F3" s="744"/>
      <c r="G3" s="744"/>
      <c r="H3" s="744"/>
      <c r="I3" s="744"/>
    </row>
    <row r="4" spans="1:9" ht="36">
      <c r="A4" s="738"/>
      <c r="B4" s="739" t="s">
        <v>147</v>
      </c>
      <c r="C4" s="739" t="s">
        <v>564</v>
      </c>
      <c r="D4" s="739" t="s">
        <v>208</v>
      </c>
      <c r="E4" s="739" t="s">
        <v>565</v>
      </c>
      <c r="F4" s="739" t="s">
        <v>655</v>
      </c>
      <c r="G4" s="739" t="s">
        <v>656</v>
      </c>
      <c r="H4" s="739" t="s">
        <v>212</v>
      </c>
      <c r="I4" s="740" t="s">
        <v>563</v>
      </c>
    </row>
    <row r="5" spans="1:9" ht="10.5" customHeight="1">
      <c r="A5" s="741"/>
      <c r="B5" s="742" t="s">
        <v>1</v>
      </c>
      <c r="C5" s="742" t="s">
        <v>1</v>
      </c>
      <c r="D5" s="750"/>
      <c r="E5" s="742" t="s">
        <v>1</v>
      </c>
      <c r="F5" s="750"/>
      <c r="G5" s="742" t="s">
        <v>1</v>
      </c>
      <c r="H5" s="750"/>
      <c r="I5" s="751"/>
    </row>
    <row r="6" spans="1:9" ht="16.5" customHeight="1">
      <c r="A6" s="749" t="s">
        <v>657</v>
      </c>
      <c r="B6" s="752">
        <v>5588133</v>
      </c>
      <c r="C6" s="752">
        <v>759277</v>
      </c>
      <c r="D6" s="753">
        <f>C6/E6*100</f>
        <v>21.59833670986465</v>
      </c>
      <c r="E6" s="752">
        <v>3515442</v>
      </c>
      <c r="F6" s="753">
        <f>(C6+G6)/E6*100</f>
        <v>58.05139154621239</v>
      </c>
      <c r="G6" s="752">
        <v>1281486</v>
      </c>
      <c r="H6" s="753">
        <f>G6/E6*100</f>
        <v>36.45305483634775</v>
      </c>
      <c r="I6" s="754">
        <f>G6/C6*100</f>
        <v>168.77713930489136</v>
      </c>
    </row>
    <row r="7" spans="1:9" ht="16.5" customHeight="1">
      <c r="A7" s="724" t="s">
        <v>658</v>
      </c>
      <c r="B7" s="719">
        <v>5318635</v>
      </c>
      <c r="C7" s="719">
        <v>721609</v>
      </c>
      <c r="D7" s="720">
        <v>21.52078089398404</v>
      </c>
      <c r="E7" s="719">
        <v>3353080</v>
      </c>
      <c r="F7" s="720">
        <v>57.67324370429575</v>
      </c>
      <c r="G7" s="719">
        <v>1212221</v>
      </c>
      <c r="H7" s="720">
        <v>36.15246281031171</v>
      </c>
      <c r="I7" s="732">
        <v>167.98861987586076</v>
      </c>
    </row>
    <row r="8" spans="1:9" ht="16.5" customHeight="1">
      <c r="A8" s="721" t="s">
        <v>659</v>
      </c>
      <c r="B8" s="716">
        <v>269498</v>
      </c>
      <c r="C8" s="716">
        <v>37668</v>
      </c>
      <c r="D8" s="717">
        <v>23.20000985452261</v>
      </c>
      <c r="E8" s="716">
        <v>162362</v>
      </c>
      <c r="F8" s="717">
        <v>65.86085414074722</v>
      </c>
      <c r="G8" s="716">
        <v>69265</v>
      </c>
      <c r="H8" s="717">
        <v>42.66084428622461</v>
      </c>
      <c r="I8" s="733">
        <v>183.8828714027822</v>
      </c>
    </row>
    <row r="9" spans="1:9" ht="16.5" customHeight="1">
      <c r="A9" s="722" t="s">
        <v>660</v>
      </c>
      <c r="B9" s="713">
        <v>453748</v>
      </c>
      <c r="C9" s="713">
        <v>53922</v>
      </c>
      <c r="D9" s="714">
        <v>18.650064850843062</v>
      </c>
      <c r="E9" s="713">
        <v>289125</v>
      </c>
      <c r="F9" s="714">
        <v>55.33661910938176</v>
      </c>
      <c r="G9" s="713">
        <v>106070</v>
      </c>
      <c r="H9" s="714">
        <v>36.68655425853869</v>
      </c>
      <c r="I9" s="734">
        <v>196.71006268313488</v>
      </c>
    </row>
    <row r="10" spans="1:9" ht="16.5" customHeight="1">
      <c r="A10" s="722" t="s">
        <v>661</v>
      </c>
      <c r="B10" s="713">
        <v>156423</v>
      </c>
      <c r="C10" s="713">
        <v>21727</v>
      </c>
      <c r="D10" s="714">
        <v>23.0706337071016</v>
      </c>
      <c r="E10" s="713">
        <v>94176</v>
      </c>
      <c r="F10" s="714">
        <v>65.96691301393136</v>
      </c>
      <c r="G10" s="713">
        <v>40398</v>
      </c>
      <c r="H10" s="714">
        <v>42.89627930682977</v>
      </c>
      <c r="I10" s="734">
        <v>185.93455147972568</v>
      </c>
    </row>
    <row r="11" spans="1:9" ht="16.5" customHeight="1">
      <c r="A11" s="725" t="s">
        <v>662</v>
      </c>
      <c r="B11" s="726">
        <v>1544200</v>
      </c>
      <c r="C11" s="726">
        <v>194963</v>
      </c>
      <c r="D11" s="727">
        <v>19.874734825818408</v>
      </c>
      <c r="E11" s="726">
        <v>980959</v>
      </c>
      <c r="F11" s="727">
        <v>55.98409311704159</v>
      </c>
      <c r="G11" s="726">
        <v>354218</v>
      </c>
      <c r="H11" s="727">
        <v>36.10935829122318</v>
      </c>
      <c r="I11" s="735">
        <v>181.68472992311362</v>
      </c>
    </row>
    <row r="12" spans="1:9" ht="16.5" customHeight="1">
      <c r="A12" s="729" t="s">
        <v>663</v>
      </c>
      <c r="B12" s="730">
        <v>93238</v>
      </c>
      <c r="C12" s="730">
        <v>12635</v>
      </c>
      <c r="D12" s="731">
        <v>21.48078884733084</v>
      </c>
      <c r="E12" s="730">
        <v>58820</v>
      </c>
      <c r="F12" s="731">
        <v>58.15198911934716</v>
      </c>
      <c r="G12" s="730">
        <v>21570</v>
      </c>
      <c r="H12" s="731">
        <v>36.67120027201632</v>
      </c>
      <c r="I12" s="736">
        <v>170.7162643450732</v>
      </c>
    </row>
    <row r="13" spans="1:9" ht="16.5" customHeight="1">
      <c r="A13" s="728" t="s">
        <v>664</v>
      </c>
      <c r="B13" s="715">
        <v>225700</v>
      </c>
      <c r="C13" s="715">
        <v>32168</v>
      </c>
      <c r="D13" s="712">
        <v>22.558362961872103</v>
      </c>
      <c r="E13" s="715">
        <v>142599</v>
      </c>
      <c r="F13" s="712">
        <v>57.93939648945645</v>
      </c>
      <c r="G13" s="715">
        <v>50453</v>
      </c>
      <c r="H13" s="712">
        <v>35.38103352758434</v>
      </c>
      <c r="I13" s="737">
        <v>156.84220343198209</v>
      </c>
    </row>
    <row r="14" spans="1:9" ht="16.5" customHeight="1">
      <c r="A14" s="722" t="s">
        <v>665</v>
      </c>
      <c r="B14" s="713">
        <v>196127</v>
      </c>
      <c r="C14" s="713">
        <v>29644</v>
      </c>
      <c r="D14" s="714">
        <v>23.325753224169272</v>
      </c>
      <c r="E14" s="713">
        <v>127087</v>
      </c>
      <c r="F14" s="714">
        <v>54.22977959980171</v>
      </c>
      <c r="G14" s="713">
        <v>39275</v>
      </c>
      <c r="H14" s="714">
        <v>30.904026375632444</v>
      </c>
      <c r="I14" s="734">
        <v>132.48886789906896</v>
      </c>
    </row>
    <row r="15" spans="1:9" ht="16.5" customHeight="1">
      <c r="A15" s="722" t="s">
        <v>666</v>
      </c>
      <c r="B15" s="713">
        <v>482640</v>
      </c>
      <c r="C15" s="713">
        <v>71847</v>
      </c>
      <c r="D15" s="714">
        <v>22.946248922104054</v>
      </c>
      <c r="E15" s="713">
        <v>313110</v>
      </c>
      <c r="F15" s="714">
        <v>52.45632525310594</v>
      </c>
      <c r="G15" s="713">
        <v>92399</v>
      </c>
      <c r="H15" s="714">
        <v>29.510076331001883</v>
      </c>
      <c r="I15" s="734">
        <v>128.60523055938313</v>
      </c>
    </row>
    <row r="16" spans="1:9" ht="16.5" customHeight="1">
      <c r="A16" s="723" t="s">
        <v>667</v>
      </c>
      <c r="B16" s="716">
        <v>114216</v>
      </c>
      <c r="C16" s="716">
        <v>16051</v>
      </c>
      <c r="D16" s="717">
        <v>20.42423779711915</v>
      </c>
      <c r="E16" s="716">
        <v>78588</v>
      </c>
      <c r="F16" s="717">
        <v>44.96488013437166</v>
      </c>
      <c r="G16" s="716">
        <v>19286</v>
      </c>
      <c r="H16" s="717">
        <v>24.540642337252507</v>
      </c>
      <c r="I16" s="733">
        <v>120.15450750732042</v>
      </c>
    </row>
    <row r="17" ht="22.5" customHeight="1"/>
    <row r="20" spans="1:2" ht="13.5">
      <c r="A20"/>
      <c r="B20"/>
    </row>
    <row r="21" spans="1:2" ht="13.5" customHeight="1">
      <c r="A21"/>
      <c r="B21"/>
    </row>
    <row r="22" spans="1:2" ht="13.5">
      <c r="A22"/>
      <c r="B22"/>
    </row>
    <row r="23" spans="1:2" ht="13.5">
      <c r="A23"/>
      <c r="B23"/>
    </row>
    <row r="24" spans="1:2" ht="13.5">
      <c r="A24"/>
      <c r="B24"/>
    </row>
    <row r="25" spans="1:2" ht="13.5">
      <c r="A25"/>
      <c r="B25"/>
    </row>
    <row r="26" spans="1:2" ht="13.5">
      <c r="A26"/>
      <c r="B26"/>
    </row>
    <row r="27" spans="1:2" ht="13.5">
      <c r="A27"/>
      <c r="B27"/>
    </row>
    <row r="28" spans="1:2" ht="13.5">
      <c r="A28"/>
      <c r="B28"/>
    </row>
    <row r="29" spans="1:2" ht="13.5">
      <c r="A29"/>
      <c r="B29"/>
    </row>
    <row r="30" spans="1:2" ht="13.5">
      <c r="A30"/>
      <c r="B30"/>
    </row>
    <row r="31" spans="1:2" ht="13.5">
      <c r="A31"/>
      <c r="B31"/>
    </row>
    <row r="32" spans="1:2" ht="13.5">
      <c r="A32"/>
      <c r="B32"/>
    </row>
    <row r="33" spans="1:2" ht="13.5">
      <c r="A33"/>
      <c r="B33"/>
    </row>
    <row r="34" spans="1:2" ht="13.5">
      <c r="A34"/>
      <c r="B34"/>
    </row>
    <row r="35" spans="1:2" ht="13.5">
      <c r="A35"/>
      <c r="B35"/>
    </row>
    <row r="36" spans="1:2" ht="13.5">
      <c r="A36"/>
      <c r="B36"/>
    </row>
    <row r="37" spans="1:2" ht="13.5">
      <c r="A37"/>
      <c r="B37"/>
    </row>
    <row r="38" spans="1:2" ht="13.5">
      <c r="A38"/>
      <c r="B38"/>
    </row>
    <row r="39" spans="1:2" ht="13.5">
      <c r="A39"/>
      <c r="B39"/>
    </row>
    <row r="40" spans="1:2" ht="13.5">
      <c r="A40"/>
      <c r="B40"/>
    </row>
  </sheetData>
  <hyperlinks>
    <hyperlink ref="A1" location="目次!A10" display="目次へ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G28"/>
  <sheetViews>
    <sheetView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4" width="9.375" style="1" customWidth="1"/>
    <col min="5" max="5" width="8.125" style="1" customWidth="1"/>
    <col min="6" max="8" width="9.875" style="117" customWidth="1"/>
    <col min="9" max="9" width="8.125" style="117" customWidth="1"/>
    <col min="10" max="16384" width="8.00390625" style="117" customWidth="1"/>
  </cols>
  <sheetData>
    <row r="1" ht="15" customHeight="1">
      <c r="A1" s="843" t="s">
        <v>700</v>
      </c>
    </row>
    <row r="2" spans="1:33" s="129" customFormat="1" ht="18" customHeight="1">
      <c r="A2" s="128" t="s">
        <v>644</v>
      </c>
      <c r="B2" s="231"/>
      <c r="F2" s="231"/>
      <c r="M2" s="232"/>
      <c r="S2" s="130"/>
      <c r="T2" s="131"/>
      <c r="U2" s="132"/>
      <c r="W2" s="130"/>
      <c r="X2" s="133"/>
      <c r="Y2" s="132"/>
      <c r="AA2" s="130"/>
      <c r="AB2" s="131"/>
      <c r="AC2" s="132"/>
      <c r="AE2" s="130"/>
      <c r="AF2" s="131"/>
      <c r="AG2" s="132"/>
    </row>
    <row r="3" spans="1:33" s="129" customFormat="1" ht="6" customHeight="1">
      <c r="A3" s="128"/>
      <c r="B3" s="231"/>
      <c r="F3" s="231"/>
      <c r="M3" s="232"/>
      <c r="S3" s="130"/>
      <c r="T3" s="131"/>
      <c r="U3" s="132"/>
      <c r="W3" s="130"/>
      <c r="X3" s="133"/>
      <c r="Y3" s="132"/>
      <c r="AA3" s="130"/>
      <c r="AB3" s="131"/>
      <c r="AC3" s="132"/>
      <c r="AE3" s="130"/>
      <c r="AF3" s="131"/>
      <c r="AG3" s="132"/>
    </row>
    <row r="4" spans="1:9" ht="17.25" customHeight="1">
      <c r="A4" s="897" t="s">
        <v>216</v>
      </c>
      <c r="B4" s="897" t="s">
        <v>217</v>
      </c>
      <c r="C4" s="897"/>
      <c r="D4" s="897"/>
      <c r="E4" s="897"/>
      <c r="F4" s="911" t="s">
        <v>218</v>
      </c>
      <c r="G4" s="912"/>
      <c r="H4" s="912"/>
      <c r="I4" s="912"/>
    </row>
    <row r="5" spans="1:9" ht="24" customHeight="1">
      <c r="A5" s="897"/>
      <c r="B5" s="5" t="s">
        <v>80</v>
      </c>
      <c r="C5" s="5" t="s">
        <v>81</v>
      </c>
      <c r="D5" s="5" t="s">
        <v>82</v>
      </c>
      <c r="E5" s="5" t="s">
        <v>219</v>
      </c>
      <c r="F5" s="5" t="s">
        <v>80</v>
      </c>
      <c r="G5" s="5" t="s">
        <v>81</v>
      </c>
      <c r="H5" s="5" t="s">
        <v>82</v>
      </c>
      <c r="I5" s="5" t="s">
        <v>219</v>
      </c>
    </row>
    <row r="6" spans="1:9" s="235" customFormat="1" ht="12" customHeight="1">
      <c r="A6" s="233" t="s">
        <v>220</v>
      </c>
      <c r="B6" s="233" t="s">
        <v>221</v>
      </c>
      <c r="C6" s="233" t="s">
        <v>221</v>
      </c>
      <c r="D6" s="233" t="s">
        <v>221</v>
      </c>
      <c r="E6" s="234" t="s">
        <v>85</v>
      </c>
      <c r="F6" s="233" t="s">
        <v>221</v>
      </c>
      <c r="G6" s="233" t="s">
        <v>221</v>
      </c>
      <c r="H6" s="233" t="s">
        <v>221</v>
      </c>
      <c r="I6" s="234" t="s">
        <v>195</v>
      </c>
    </row>
    <row r="7" spans="1:9" ht="16.5" customHeight="1">
      <c r="A7" s="236" t="s">
        <v>222</v>
      </c>
      <c r="B7" s="237">
        <v>93238</v>
      </c>
      <c r="C7" s="237">
        <v>42385</v>
      </c>
      <c r="D7" s="237">
        <v>50853</v>
      </c>
      <c r="E7" s="120">
        <f>C7/D7*100</f>
        <v>83.34808172575856</v>
      </c>
      <c r="F7" s="237">
        <v>5588133</v>
      </c>
      <c r="G7" s="237">
        <v>2673328</v>
      </c>
      <c r="H7" s="237">
        <v>2914805</v>
      </c>
      <c r="I7" s="120">
        <f>G7/H7*100</f>
        <v>91.71550069387145</v>
      </c>
    </row>
    <row r="8" spans="1:9" ht="16.5" customHeight="1">
      <c r="A8" s="238" t="s">
        <v>223</v>
      </c>
      <c r="B8" s="239">
        <v>4229</v>
      </c>
      <c r="C8" s="239">
        <v>2162</v>
      </c>
      <c r="D8" s="239">
        <v>2067</v>
      </c>
      <c r="E8" s="240">
        <f aca="true" t="shared" si="0" ref="E8:E26">C8/D8*100</f>
        <v>104.5960328979197</v>
      </c>
      <c r="F8" s="239">
        <v>236222</v>
      </c>
      <c r="G8" s="239">
        <v>120792</v>
      </c>
      <c r="H8" s="239">
        <v>115430</v>
      </c>
      <c r="I8" s="240">
        <f aca="true" t="shared" si="1" ref="I8:I26">G8/H8*100</f>
        <v>104.64523953911463</v>
      </c>
    </row>
    <row r="9" spans="1:9" ht="16.5" customHeight="1">
      <c r="A9" s="238" t="s">
        <v>224</v>
      </c>
      <c r="B9" s="239">
        <v>4285</v>
      </c>
      <c r="C9" s="239">
        <v>2217</v>
      </c>
      <c r="D9" s="239">
        <v>2068</v>
      </c>
      <c r="E9" s="240">
        <f t="shared" si="0"/>
        <v>107.20502901353966</v>
      </c>
      <c r="F9" s="239">
        <v>252506</v>
      </c>
      <c r="G9" s="239">
        <v>129333</v>
      </c>
      <c r="H9" s="239">
        <v>123173</v>
      </c>
      <c r="I9" s="240">
        <f t="shared" si="1"/>
        <v>105.00109601941985</v>
      </c>
    </row>
    <row r="10" spans="1:9" ht="16.5" customHeight="1">
      <c r="A10" s="238" t="s">
        <v>225</v>
      </c>
      <c r="B10" s="239">
        <v>4121</v>
      </c>
      <c r="C10" s="239">
        <v>2086</v>
      </c>
      <c r="D10" s="239">
        <v>2035</v>
      </c>
      <c r="E10" s="240">
        <f t="shared" si="0"/>
        <v>102.50614250614251</v>
      </c>
      <c r="F10" s="239">
        <v>270549</v>
      </c>
      <c r="G10" s="239">
        <v>138029</v>
      </c>
      <c r="H10" s="239">
        <v>132520</v>
      </c>
      <c r="I10" s="240">
        <f t="shared" si="1"/>
        <v>104.15710836100212</v>
      </c>
    </row>
    <row r="11" spans="1:9" ht="16.5" customHeight="1">
      <c r="A11" s="238" t="s">
        <v>226</v>
      </c>
      <c r="B11" s="239">
        <v>3793</v>
      </c>
      <c r="C11" s="239">
        <v>1924</v>
      </c>
      <c r="D11" s="239">
        <v>1869</v>
      </c>
      <c r="E11" s="240">
        <f t="shared" si="0"/>
        <v>102.94275013376138</v>
      </c>
      <c r="F11" s="239">
        <v>268710</v>
      </c>
      <c r="G11" s="239">
        <v>136239</v>
      </c>
      <c r="H11" s="239">
        <v>132471</v>
      </c>
      <c r="I11" s="240">
        <f t="shared" si="1"/>
        <v>102.8443961319836</v>
      </c>
    </row>
    <row r="12" spans="1:9" ht="16.5" customHeight="1">
      <c r="A12" s="238" t="s">
        <v>227</v>
      </c>
      <c r="B12" s="239">
        <v>3808</v>
      </c>
      <c r="C12" s="239">
        <v>1799</v>
      </c>
      <c r="D12" s="239">
        <v>2009</v>
      </c>
      <c r="E12" s="240">
        <f t="shared" si="0"/>
        <v>89.54703832752612</v>
      </c>
      <c r="F12" s="239">
        <v>274110</v>
      </c>
      <c r="G12" s="239">
        <v>134078</v>
      </c>
      <c r="H12" s="239">
        <v>140032</v>
      </c>
      <c r="I12" s="240">
        <f t="shared" si="1"/>
        <v>95.7481147166362</v>
      </c>
    </row>
    <row r="13" spans="1:9" ht="16.5" customHeight="1">
      <c r="A13" s="238" t="s">
        <v>228</v>
      </c>
      <c r="B13" s="239">
        <v>4485</v>
      </c>
      <c r="C13" s="239">
        <v>1978</v>
      </c>
      <c r="D13" s="239">
        <v>2507</v>
      </c>
      <c r="E13" s="240">
        <f t="shared" si="0"/>
        <v>78.89908256880734</v>
      </c>
      <c r="F13" s="239">
        <v>301352</v>
      </c>
      <c r="G13" s="239">
        <v>147496</v>
      </c>
      <c r="H13" s="239">
        <v>153856</v>
      </c>
      <c r="I13" s="240">
        <f t="shared" si="1"/>
        <v>95.86626455906821</v>
      </c>
    </row>
    <row r="14" spans="1:9" ht="16.5" customHeight="1">
      <c r="A14" s="238" t="s">
        <v>229</v>
      </c>
      <c r="B14" s="239">
        <v>5729</v>
      </c>
      <c r="C14" s="239">
        <v>2501</v>
      </c>
      <c r="D14" s="239">
        <v>3228</v>
      </c>
      <c r="E14" s="240">
        <f t="shared" si="0"/>
        <v>77.47831474597274</v>
      </c>
      <c r="F14" s="239">
        <v>351120</v>
      </c>
      <c r="G14" s="239">
        <v>170931</v>
      </c>
      <c r="H14" s="239">
        <v>180189</v>
      </c>
      <c r="I14" s="240">
        <f t="shared" si="1"/>
        <v>94.86206150208946</v>
      </c>
    </row>
    <row r="15" spans="1:9" ht="16.5" customHeight="1">
      <c r="A15" s="238" t="s">
        <v>230</v>
      </c>
      <c r="B15" s="239">
        <v>7734</v>
      </c>
      <c r="C15" s="239">
        <v>3447</v>
      </c>
      <c r="D15" s="239">
        <v>4287</v>
      </c>
      <c r="E15" s="240">
        <f t="shared" si="0"/>
        <v>80.40587823652903</v>
      </c>
      <c r="F15" s="239">
        <v>433957</v>
      </c>
      <c r="G15" s="239">
        <v>212974</v>
      </c>
      <c r="H15" s="239">
        <v>220983</v>
      </c>
      <c r="I15" s="240">
        <f t="shared" si="1"/>
        <v>96.37573931026368</v>
      </c>
    </row>
    <row r="16" spans="1:9" ht="16.5" customHeight="1">
      <c r="A16" s="238" t="s">
        <v>231</v>
      </c>
      <c r="B16" s="239">
        <v>7467</v>
      </c>
      <c r="C16" s="239">
        <v>3479</v>
      </c>
      <c r="D16" s="239">
        <v>3988</v>
      </c>
      <c r="E16" s="240">
        <f t="shared" si="0"/>
        <v>87.23671013039117</v>
      </c>
      <c r="F16" s="239">
        <v>387432</v>
      </c>
      <c r="G16" s="239">
        <v>189760</v>
      </c>
      <c r="H16" s="239">
        <v>197672</v>
      </c>
      <c r="I16" s="240">
        <f t="shared" si="1"/>
        <v>95.9974098506617</v>
      </c>
    </row>
    <row r="17" spans="1:9" ht="16.5" customHeight="1">
      <c r="A17" s="238" t="s">
        <v>232</v>
      </c>
      <c r="B17" s="239">
        <v>6563</v>
      </c>
      <c r="C17" s="239">
        <v>2994</v>
      </c>
      <c r="D17" s="239">
        <v>3569</v>
      </c>
      <c r="E17" s="240">
        <f t="shared" si="0"/>
        <v>83.8890445502942</v>
      </c>
      <c r="F17" s="239">
        <v>352851</v>
      </c>
      <c r="G17" s="239">
        <v>171733</v>
      </c>
      <c r="H17" s="239">
        <v>181118</v>
      </c>
      <c r="I17" s="240">
        <f t="shared" si="1"/>
        <v>94.81829525502711</v>
      </c>
    </row>
    <row r="18" spans="1:9" ht="16.5" customHeight="1">
      <c r="A18" s="238" t="s">
        <v>233</v>
      </c>
      <c r="B18" s="239">
        <v>5651</v>
      </c>
      <c r="C18" s="239">
        <v>2588</v>
      </c>
      <c r="D18" s="239">
        <v>3063</v>
      </c>
      <c r="E18" s="240">
        <f t="shared" si="0"/>
        <v>84.49232778321907</v>
      </c>
      <c r="F18" s="239">
        <v>326460</v>
      </c>
      <c r="G18" s="239">
        <v>157962</v>
      </c>
      <c r="H18" s="239">
        <v>168498</v>
      </c>
      <c r="I18" s="240">
        <f t="shared" si="1"/>
        <v>93.74710679058505</v>
      </c>
    </row>
    <row r="19" spans="1:9" ht="16.5" customHeight="1">
      <c r="A19" s="238" t="s">
        <v>234</v>
      </c>
      <c r="B19" s="239">
        <v>6006</v>
      </c>
      <c r="C19" s="239">
        <v>2723</v>
      </c>
      <c r="D19" s="239">
        <v>3283</v>
      </c>
      <c r="E19" s="240">
        <f t="shared" si="0"/>
        <v>82.94243070362474</v>
      </c>
      <c r="F19" s="239">
        <v>369226</v>
      </c>
      <c r="G19" s="239">
        <v>179109</v>
      </c>
      <c r="H19" s="239">
        <v>190117</v>
      </c>
      <c r="I19" s="240">
        <f t="shared" si="1"/>
        <v>94.20988128363061</v>
      </c>
    </row>
    <row r="20" spans="1:9" ht="16.5" customHeight="1">
      <c r="A20" s="238" t="s">
        <v>235</v>
      </c>
      <c r="B20" s="239">
        <v>7584</v>
      </c>
      <c r="C20" s="239">
        <v>3457</v>
      </c>
      <c r="D20" s="239">
        <v>4127</v>
      </c>
      <c r="E20" s="240">
        <f t="shared" si="0"/>
        <v>83.76544705597286</v>
      </c>
      <c r="F20" s="239">
        <v>450224</v>
      </c>
      <c r="G20" s="239">
        <v>218167</v>
      </c>
      <c r="H20" s="239">
        <v>232057</v>
      </c>
      <c r="I20" s="240">
        <f t="shared" si="1"/>
        <v>94.01440163408128</v>
      </c>
    </row>
    <row r="21" spans="1:9" ht="16.5" customHeight="1">
      <c r="A21" s="238" t="s">
        <v>236</v>
      </c>
      <c r="B21" s="239">
        <v>6138</v>
      </c>
      <c r="C21" s="239">
        <v>2752</v>
      </c>
      <c r="D21" s="239">
        <v>3386</v>
      </c>
      <c r="E21" s="240">
        <f t="shared" si="0"/>
        <v>81.27584170112226</v>
      </c>
      <c r="F21" s="239">
        <v>375521</v>
      </c>
      <c r="G21" s="239">
        <v>178711</v>
      </c>
      <c r="H21" s="239">
        <v>196810</v>
      </c>
      <c r="I21" s="240">
        <f t="shared" si="1"/>
        <v>90.80382094405772</v>
      </c>
    </row>
    <row r="22" spans="1:9" ht="16.5" customHeight="1">
      <c r="A22" s="238" t="s">
        <v>237</v>
      </c>
      <c r="B22" s="239">
        <v>5092</v>
      </c>
      <c r="C22" s="239">
        <v>2231</v>
      </c>
      <c r="D22" s="239">
        <v>2861</v>
      </c>
      <c r="E22" s="240">
        <f t="shared" si="0"/>
        <v>77.97972736805313</v>
      </c>
      <c r="F22" s="239">
        <v>305642</v>
      </c>
      <c r="G22" s="239">
        <v>141667</v>
      </c>
      <c r="H22" s="239">
        <v>163975</v>
      </c>
      <c r="I22" s="240">
        <f t="shared" si="1"/>
        <v>86.39548711693857</v>
      </c>
    </row>
    <row r="23" spans="1:9" ht="16.5" customHeight="1">
      <c r="A23" s="238" t="s">
        <v>238</v>
      </c>
      <c r="B23" s="239">
        <v>4410</v>
      </c>
      <c r="C23" s="239">
        <v>1913</v>
      </c>
      <c r="D23" s="239">
        <v>2497</v>
      </c>
      <c r="E23" s="240">
        <f t="shared" si="0"/>
        <v>76.61193432118543</v>
      </c>
      <c r="F23" s="239">
        <v>259181</v>
      </c>
      <c r="G23" s="239">
        <v>112423</v>
      </c>
      <c r="H23" s="239">
        <v>146758</v>
      </c>
      <c r="I23" s="240">
        <f t="shared" si="1"/>
        <v>76.60434184167131</v>
      </c>
    </row>
    <row r="24" spans="1:9" ht="16.5" customHeight="1">
      <c r="A24" s="238" t="s">
        <v>239</v>
      </c>
      <c r="B24" s="239">
        <v>3199</v>
      </c>
      <c r="C24" s="239">
        <v>1257</v>
      </c>
      <c r="D24" s="239">
        <v>1942</v>
      </c>
      <c r="E24" s="240">
        <f t="shared" si="0"/>
        <v>64.72708547888774</v>
      </c>
      <c r="F24" s="239">
        <v>184280</v>
      </c>
      <c r="G24" s="239">
        <v>72506</v>
      </c>
      <c r="H24" s="239">
        <v>111774</v>
      </c>
      <c r="I24" s="240">
        <f t="shared" si="1"/>
        <v>64.8683951545082</v>
      </c>
    </row>
    <row r="25" spans="1:9" ht="16.5" customHeight="1">
      <c r="A25" s="241" t="s">
        <v>240</v>
      </c>
      <c r="B25" s="237">
        <v>2731</v>
      </c>
      <c r="C25" s="237">
        <v>759</v>
      </c>
      <c r="D25" s="237">
        <v>1972</v>
      </c>
      <c r="E25" s="242">
        <f t="shared" si="0"/>
        <v>38.488843813387426</v>
      </c>
      <c r="F25" s="237">
        <v>156862</v>
      </c>
      <c r="G25" s="237">
        <v>42698</v>
      </c>
      <c r="H25" s="237">
        <v>114164</v>
      </c>
      <c r="I25" s="242">
        <f t="shared" si="1"/>
        <v>37.40058161942469</v>
      </c>
    </row>
    <row r="26" spans="1:9" ht="16.5" customHeight="1">
      <c r="A26" s="243" t="s">
        <v>241</v>
      </c>
      <c r="B26" s="244">
        <v>213</v>
      </c>
      <c r="C26" s="245">
        <v>118</v>
      </c>
      <c r="D26" s="246">
        <v>95</v>
      </c>
      <c r="E26" s="247">
        <f t="shared" si="0"/>
        <v>124.21052631578948</v>
      </c>
      <c r="F26" s="244">
        <v>31928</v>
      </c>
      <c r="G26" s="245">
        <v>18720</v>
      </c>
      <c r="H26" s="246">
        <v>13208</v>
      </c>
      <c r="I26" s="247">
        <f t="shared" si="1"/>
        <v>141.73228346456693</v>
      </c>
    </row>
    <row r="27" spans="1:9" ht="16.5" customHeight="1">
      <c r="A27" s="248"/>
      <c r="B27" s="249"/>
      <c r="C27" s="249"/>
      <c r="D27" s="249"/>
      <c r="E27" s="250"/>
      <c r="F27" s="249"/>
      <c r="G27" s="249"/>
      <c r="H27" s="249"/>
      <c r="I27" s="250"/>
    </row>
    <row r="28" spans="3:4" ht="13.5" customHeight="1">
      <c r="C28" s="434"/>
      <c r="D28" s="434"/>
    </row>
    <row r="29" ht="13.5" customHeight="1"/>
    <row r="30" ht="13.5" customHeight="1"/>
    <row r="31" ht="13.5" customHeight="1"/>
    <row r="32" ht="13.5" customHeight="1"/>
  </sheetData>
  <mergeCells count="3">
    <mergeCell ref="A4:A5"/>
    <mergeCell ref="B4:E4"/>
    <mergeCell ref="F4:I4"/>
  </mergeCells>
  <hyperlinks>
    <hyperlink ref="A1" location="目次!A11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2013-04-16T05:58:02Z</cp:lastPrinted>
  <dcterms:created xsi:type="dcterms:W3CDTF">2012-10-05T05:34:29Z</dcterms:created>
  <dcterms:modified xsi:type="dcterms:W3CDTF">2013-04-16T06:25:26Z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