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10320" windowHeight="7665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3" sheetId="13" r:id="rId13"/>
    <sheet name="表14" sheetId="14" r:id="rId14"/>
    <sheet name="表15" sheetId="15" r:id="rId15"/>
    <sheet name="表17" sheetId="16" r:id="rId16"/>
    <sheet name="表18" sheetId="17" r:id="rId17"/>
    <sheet name="表19" sheetId="18" r:id="rId18"/>
    <sheet name="表20" sheetId="19" r:id="rId19"/>
    <sheet name="表21" sheetId="20" r:id="rId20"/>
    <sheet name="表22" sheetId="21" r:id="rId21"/>
    <sheet name="表23" sheetId="22" r:id="rId22"/>
    <sheet name="表24" sheetId="23" r:id="rId23"/>
    <sheet name="表25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Toc353279101" localSheetId="3">'表3'!$B$1</definedName>
    <definedName name="_Toc353279102" localSheetId="3">'表3'!$B$3</definedName>
    <definedName name="_Toc353279111" localSheetId="12">'表13'!#REF!</definedName>
    <definedName name="Data" localSheetId="22">#REF!</definedName>
    <definedName name="Data" localSheetId="23">#REF!</definedName>
    <definedName name="Data" localSheetId="0">#REF!</definedName>
    <definedName name="Data">#REF!</definedName>
    <definedName name="DataEnd" localSheetId="22">#REF!</definedName>
    <definedName name="DataEnd" localSheetId="23">#REF!</definedName>
    <definedName name="DataEnd" localSheetId="0">#REF!</definedName>
    <definedName name="DataEnd">#REF!</definedName>
    <definedName name="Hyousoku" localSheetId="22">#REF!</definedName>
    <definedName name="Hyousoku" localSheetId="23">#REF!</definedName>
    <definedName name="Hyousoku" localSheetId="0">#REF!</definedName>
    <definedName name="Hyousoku">#REF!</definedName>
    <definedName name="HyousokuArea" localSheetId="22">#REF!</definedName>
    <definedName name="HyousokuArea" localSheetId="23">#REF!</definedName>
    <definedName name="HyousokuArea" localSheetId="0">#REF!</definedName>
    <definedName name="HyousokuArea">#REF!</definedName>
    <definedName name="HyousokuEnd" localSheetId="22">#REF!</definedName>
    <definedName name="HyousokuEnd" localSheetId="23">#REF!</definedName>
    <definedName name="HyousokuEnd" localSheetId="0">#REF!</definedName>
    <definedName name="HyousokuEnd">#REF!</definedName>
    <definedName name="Hyoutou" localSheetId="22">#REF!</definedName>
    <definedName name="Hyoutou" localSheetId="23">#REF!</definedName>
    <definedName name="Hyoutou" localSheetId="0">#REF!</definedName>
    <definedName name="Hyoutou">#REF!</definedName>
    <definedName name="_xlnm.Print_Area" localSheetId="17">'表19'!$A$1:$L$70</definedName>
    <definedName name="_xlnm.Print_Area" localSheetId="2">'表2'!$A$1:$Q$41</definedName>
    <definedName name="_xlnm.Print_Area" localSheetId="20">'表22'!$A$1:$G$65</definedName>
    <definedName name="_xlnm.Print_Area" localSheetId="23">'表25'!$A$1:$H$66</definedName>
    <definedName name="_xlnm.Print_Area" localSheetId="0">'目次'!$A$1:$B$41</definedName>
    <definedName name="Rangai0" localSheetId="22">#REF!</definedName>
    <definedName name="Rangai0" localSheetId="23">#REF!</definedName>
    <definedName name="Rangai0" localSheetId="0">#REF!</definedName>
    <definedName name="Rangai0">#REF!</definedName>
    <definedName name="Title" localSheetId="22">#REF!</definedName>
    <definedName name="Title" localSheetId="23">#REF!</definedName>
    <definedName name="Title" localSheetId="0">#REF!</definedName>
    <definedName name="Title">#REF!</definedName>
    <definedName name="TitleEnglish" localSheetId="22">#REF!</definedName>
    <definedName name="TitleEnglish" localSheetId="23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<sst xmlns="http://schemas.openxmlformats.org/spreadsheetml/2006/main" count="1343" uniqueCount="743">
  <si>
    <t>女100人
につき男</t>
  </si>
  <si>
    <t>人</t>
  </si>
  <si>
    <t>世帯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</si>
  <si>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</si>
  <si>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</si>
  <si>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</si>
  <si>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</si>
  <si>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</si>
  <si>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</si>
  <si>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</si>
  <si>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</si>
  <si>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県下各市の人口，面積，人口密度，世帯数</t>
  </si>
  <si>
    <t>男</t>
  </si>
  <si>
    <t>女</t>
  </si>
  <si>
    <t>％</t>
  </si>
  <si>
    <t>k㎡</t>
  </si>
  <si>
    <t>人</t>
  </si>
  <si>
    <t>区分</t>
  </si>
  <si>
    <t>人　　　口　　　総　　　数</t>
  </si>
  <si>
    <t>平成22年</t>
  </si>
  <si>
    <t>増加率</t>
  </si>
  <si>
    <t>1世帯当たり人員</t>
  </si>
  <si>
    <t>県全体</t>
  </si>
  <si>
    <t>神戸市</t>
  </si>
  <si>
    <t>姫路市</t>
  </si>
  <si>
    <t>尼崎市</t>
  </si>
  <si>
    <t>明石市</t>
  </si>
  <si>
    <t>西宮市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</si>
  <si>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</si>
  <si>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</si>
  <si>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</si>
  <si>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</si>
  <si>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</si>
  <si>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</si>
  <si>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</si>
  <si>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</si>
  <si>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</si>
  <si>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</si>
  <si>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</si>
  <si>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</si>
  <si>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加東市</t>
  </si>
  <si>
    <t>市　部</t>
  </si>
  <si>
    <t>郡　部</t>
  </si>
  <si>
    <t>総数</t>
  </si>
  <si>
    <t>男</t>
  </si>
  <si>
    <t>女</t>
  </si>
  <si>
    <t>世帯</t>
  </si>
  <si>
    <t>％</t>
  </si>
  <si>
    <t>芦屋市</t>
  </si>
  <si>
    <t>洲本市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</si>
  <si>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</si>
  <si>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</si>
  <si>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</si>
  <si>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</si>
  <si>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</si>
  <si>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</si>
  <si>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</si>
  <si>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</si>
  <si>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</si>
  <si>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（表 1）　国勢調査人口・世帯数の推移</t>
  </si>
  <si>
    <t>区  分</t>
  </si>
  <si>
    <t>世帯数</t>
  </si>
  <si>
    <t>世帯数
増加率</t>
  </si>
  <si>
    <t>国勢調査
回数</t>
  </si>
  <si>
    <t>総 数</t>
  </si>
  <si>
    <t>男</t>
  </si>
  <si>
    <t>女</t>
  </si>
  <si>
    <t>大正9年
＝100</t>
  </si>
  <si>
    <t>人</t>
  </si>
  <si>
    <t>％</t>
  </si>
  <si>
    <t>％</t>
  </si>
  <si>
    <t>-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</si>
  <si>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</si>
  <si>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</si>
  <si>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</si>
  <si>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</si>
  <si>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</si>
  <si>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</si>
  <si>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</si>
  <si>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</si>
  <si>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第19回</t>
  </si>
  <si>
    <t>昭和60年</t>
  </si>
  <si>
    <t>平成2年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</si>
  <si>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</si>
  <si>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</si>
  <si>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</si>
  <si>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</si>
  <si>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</si>
  <si>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</si>
  <si>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</si>
  <si>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</si>
  <si>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</si>
  <si>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</si>
  <si>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</si>
  <si>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</si>
  <si>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</si>
  <si>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</si>
  <si>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</si>
  <si>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</si>
  <si>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</si>
  <si>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</si>
  <si>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</si>
  <si>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（表 3）　年齢構造係数の推移</t>
  </si>
  <si>
    <t>平成17年</t>
  </si>
  <si>
    <t xml:space="preserve"> 0～ 4</t>
  </si>
  <si>
    <t xml:space="preserve"> 5～ 9</t>
  </si>
  <si>
    <t>85以上</t>
  </si>
  <si>
    <t>（表 4）　老年人口の推移</t>
  </si>
  <si>
    <t>総人口</t>
  </si>
  <si>
    <t>総人口
増加率</t>
  </si>
  <si>
    <t>老年人口</t>
  </si>
  <si>
    <t>老年人口
増加率</t>
  </si>
  <si>
    <t>老年人口割合</t>
  </si>
  <si>
    <t>　　60年</t>
  </si>
  <si>
    <t>平成 2年</t>
  </si>
  <si>
    <t>　　 7年</t>
  </si>
  <si>
    <t>　　12年</t>
  </si>
  <si>
    <t>　　17年</t>
  </si>
  <si>
    <t>　  22年</t>
  </si>
  <si>
    <t>（表 5）　年齢別（５歳階級）人口構造の推移</t>
  </si>
  <si>
    <t>区　　　　　　分</t>
  </si>
  <si>
    <t>平成12年</t>
  </si>
  <si>
    <t>平成17年</t>
  </si>
  <si>
    <t>人　口</t>
  </si>
  <si>
    <t>構成比</t>
  </si>
  <si>
    <t>増加人口</t>
  </si>
  <si>
    <t>歳　</t>
  </si>
  <si>
    <t xml:space="preserve"> 0 ～  4</t>
  </si>
  <si>
    <t xml:space="preserve"> 5 ～  9</t>
  </si>
  <si>
    <t>10 ～ 14</t>
  </si>
  <si>
    <t>小　　　計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</si>
  <si>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</si>
  <si>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</si>
  <si>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</si>
  <si>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</si>
  <si>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</si>
  <si>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</si>
  <si>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</si>
  <si>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</si>
  <si>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</si>
  <si>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</si>
  <si>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</si>
  <si>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</si>
  <si>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</si>
  <si>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</si>
  <si>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</si>
  <si>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</si>
  <si>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</si>
  <si>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％</t>
  </si>
  <si>
    <t>％</t>
  </si>
  <si>
    <t>･･･</t>
  </si>
  <si>
    <t>（表 6）　年齢構造指数の推移</t>
  </si>
  <si>
    <t>区          分</t>
  </si>
  <si>
    <t>平成7年</t>
  </si>
  <si>
    <t>芦　屋　市</t>
  </si>
  <si>
    <t>総　　数　（人）</t>
  </si>
  <si>
    <t>構成比（％）</t>
  </si>
  <si>
    <t>年少人口指数</t>
  </si>
  <si>
    <t>従属人口指数</t>
  </si>
  <si>
    <t>老年人口指数</t>
  </si>
  <si>
    <t>老年化指数</t>
  </si>
  <si>
    <t>兵　庫　県</t>
  </si>
  <si>
    <t>注）総数には年齢不詳を含む。</t>
  </si>
  <si>
    <t>区　　分</t>
  </si>
  <si>
    <t>歳</t>
  </si>
  <si>
    <t>人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</si>
  <si>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</si>
  <si>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</si>
  <si>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</si>
  <si>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</si>
  <si>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</si>
  <si>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</si>
  <si>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</si>
  <si>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</si>
  <si>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</si>
  <si>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</si>
  <si>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</si>
  <si>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</si>
  <si>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</si>
  <si>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</si>
  <si>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</si>
  <si>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</si>
  <si>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</si>
  <si>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</si>
  <si>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</si>
  <si>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</si>
  <si>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未婚</t>
  </si>
  <si>
    <t>有配偶</t>
  </si>
  <si>
    <t>未婚率</t>
  </si>
  <si>
    <t>　　22年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</si>
  <si>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</si>
  <si>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</si>
  <si>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</si>
  <si>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</si>
  <si>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</si>
  <si>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</si>
  <si>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</si>
  <si>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</si>
  <si>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</si>
  <si>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</si>
  <si>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上　　　　位</t>
  </si>
  <si>
    <t>下　　　　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</si>
  <si>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</si>
  <si>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</si>
  <si>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</si>
  <si>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</si>
  <si>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</si>
  <si>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</si>
  <si>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</si>
  <si>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</si>
  <si>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</si>
  <si>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</si>
  <si>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加西市</t>
  </si>
  <si>
    <t>小野市</t>
  </si>
  <si>
    <t>神戸市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</si>
  <si>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</si>
  <si>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</si>
  <si>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</si>
  <si>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</si>
  <si>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</si>
  <si>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</si>
  <si>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</si>
  <si>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</si>
  <si>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西脇市</t>
  </si>
  <si>
    <t>三田市</t>
  </si>
  <si>
    <t>宝塚市</t>
  </si>
  <si>
    <t>川西市</t>
  </si>
  <si>
    <t>区   分</t>
  </si>
  <si>
    <t>世帯　</t>
  </si>
  <si>
    <t>人　</t>
  </si>
  <si>
    <t xml:space="preserve">  　12年</t>
  </si>
  <si>
    <t>区　　　分</t>
  </si>
  <si>
    <t>核家族世帯</t>
  </si>
  <si>
    <t>夫婦と子供</t>
  </si>
  <si>
    <t>男親と子供</t>
  </si>
  <si>
    <t>女親と子供</t>
  </si>
  <si>
    <t>夫　婦　と　親</t>
  </si>
  <si>
    <t>一般
世帯数</t>
  </si>
  <si>
    <t>一般
世帯人員</t>
  </si>
  <si>
    <t>一般
世帯数
構成比</t>
  </si>
  <si>
    <t>世帯</t>
  </si>
  <si>
    <t>単独世帯</t>
  </si>
  <si>
    <t>-</t>
  </si>
  <si>
    <t>区　分</t>
  </si>
  <si>
    <t>一般世帯数</t>
  </si>
  <si>
    <t>総数</t>
  </si>
  <si>
    <t>単独
世帯</t>
  </si>
  <si>
    <t>総　数</t>
  </si>
  <si>
    <t>夫婦
のみ</t>
  </si>
  <si>
    <t>夫婦　と　　子供</t>
  </si>
  <si>
    <t>男親　と　　　子供</t>
  </si>
  <si>
    <t>女親　と　　子供</t>
  </si>
  <si>
    <t>一般世帯総数</t>
  </si>
  <si>
    <t>65歳以上の単独世帯</t>
  </si>
  <si>
    <t>世帯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</si>
  <si>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</si>
  <si>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</si>
  <si>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</si>
  <si>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</si>
  <si>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</si>
  <si>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</si>
  <si>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</si>
  <si>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家事のほ　か
仕　事　</t>
  </si>
  <si>
    <t>通学のかたわら仕事</t>
  </si>
  <si>
    <t>休業者</t>
  </si>
  <si>
    <t>　 　12年</t>
  </si>
  <si>
    <t>　 　17年</t>
  </si>
  <si>
    <t>22年</t>
  </si>
  <si>
    <t>就業者数</t>
  </si>
  <si>
    <t>65以上</t>
  </si>
  <si>
    <t>接  近  度</t>
  </si>
  <si>
    <t>近  い  方</t>
  </si>
  <si>
    <t>％</t>
  </si>
  <si>
    <t>総数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</si>
  <si>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</si>
  <si>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</si>
  <si>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</si>
  <si>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</si>
  <si>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</si>
  <si>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</si>
  <si>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</si>
  <si>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</si>
  <si>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</si>
  <si>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</si>
  <si>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</si>
  <si>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</si>
  <si>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</si>
  <si>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</si>
  <si>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</si>
  <si>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</si>
  <si>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</si>
  <si>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</si>
  <si>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</si>
  <si>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</si>
  <si>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</si>
  <si>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</si>
  <si>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</si>
  <si>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</si>
  <si>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</si>
  <si>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</si>
  <si>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</si>
  <si>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</si>
  <si>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</si>
  <si>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</si>
  <si>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</si>
  <si>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</si>
  <si>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</si>
  <si>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</si>
  <si>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</si>
  <si>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</si>
  <si>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</si>
  <si>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</si>
  <si>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</si>
  <si>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</si>
  <si>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</si>
  <si>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</si>
  <si>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</si>
  <si>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</si>
  <si>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</si>
  <si>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</si>
  <si>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</si>
  <si>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</si>
  <si>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</si>
  <si>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</si>
  <si>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</si>
  <si>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</si>
  <si>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</si>
  <si>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</si>
  <si>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</si>
  <si>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</si>
  <si>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　　　 区分
町名</t>
  </si>
  <si>
    <t>人　口</t>
  </si>
  <si>
    <t>世帯数</t>
  </si>
  <si>
    <r>
      <t xml:space="preserve">１世帯当たり
</t>
    </r>
    <r>
      <rPr>
        <sz val="8"/>
        <rFont val="ＭＳ 明朝"/>
        <family val="1"/>
      </rPr>
      <t>世帯人員</t>
    </r>
  </si>
  <si>
    <t>性 比</t>
  </si>
  <si>
    <t>人口
前回比</t>
  </si>
  <si>
    <t>世帯数
前回比</t>
  </si>
  <si>
    <t>男</t>
  </si>
  <si>
    <t>女</t>
  </si>
  <si>
    <t>海洋町</t>
  </si>
  <si>
    <t>南浜町</t>
  </si>
  <si>
    <t>涼風町</t>
  </si>
  <si>
    <t>-</t>
  </si>
  <si>
    <t>区 分</t>
  </si>
  <si>
    <t>総 数</t>
  </si>
  <si>
    <t>50～54歳</t>
  </si>
  <si>
    <t xml:space="preserve"> 0～14歳</t>
  </si>
  <si>
    <t>65歳以上</t>
  </si>
  <si>
    <t xml:space="preserve"> 0～ 4歳</t>
  </si>
  <si>
    <t>55～59歳</t>
  </si>
  <si>
    <t xml:space="preserve"> 5～ 9歳</t>
  </si>
  <si>
    <t>60～64歳</t>
  </si>
  <si>
    <t>10～14歳</t>
  </si>
  <si>
    <t>65～69歳</t>
  </si>
  <si>
    <t>15～19歳</t>
  </si>
  <si>
    <t>70～74歳</t>
  </si>
  <si>
    <t>20～24歳</t>
  </si>
  <si>
    <t>75～79歳</t>
  </si>
  <si>
    <t>25～29歳</t>
  </si>
  <si>
    <t>80～84歳</t>
  </si>
  <si>
    <t>30～34歳</t>
  </si>
  <si>
    <t>85～89歳</t>
  </si>
  <si>
    <t>35～39歳</t>
  </si>
  <si>
    <t>90～94歳</t>
  </si>
  <si>
    <t>40～44歳</t>
  </si>
  <si>
    <t>95～99歳</t>
  </si>
  <si>
    <t>45～49歳</t>
  </si>
  <si>
    <t>100歳以上</t>
  </si>
  <si>
    <t>年齢不詳</t>
  </si>
  <si>
    <t>15～64歳</t>
  </si>
  <si>
    <t>　　　 区分
町名</t>
  </si>
  <si>
    <t>人　　　　　口</t>
  </si>
  <si>
    <t>年齢３区分別人口構成比</t>
  </si>
  <si>
    <t>年　齢　構　造　指　数</t>
  </si>
  <si>
    <t>不詳</t>
  </si>
  <si>
    <t>総　数</t>
  </si>
  <si>
    <t>0～14歳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</si>
  <si>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</si>
  <si>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</si>
  <si>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</si>
  <si>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</si>
  <si>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</si>
  <si>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</si>
  <si>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</si>
  <si>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</si>
  <si>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</si>
  <si>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</si>
  <si>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　　　    区分
町名</t>
  </si>
  <si>
    <t>面  積 ※</t>
  </si>
  <si>
    <t>１人当たり
面       積</t>
  </si>
  <si>
    <t>人口密度
(１ｋ㎡当たり)</t>
  </si>
  <si>
    <t>接近度</t>
  </si>
  <si>
    <t>㎡</t>
  </si>
  <si>
    <t>m</t>
  </si>
  <si>
    <t>※都市計画区域面積による。</t>
  </si>
  <si>
    <t>一般
世帯数</t>
  </si>
  <si>
    <t>親族
世帯</t>
  </si>
  <si>
    <t>単独
世帯</t>
  </si>
  <si>
    <t>一般世帯数構成比</t>
  </si>
  <si>
    <t>核家族世帯</t>
  </si>
  <si>
    <t>核家族世帯</t>
  </si>
  <si>
    <t>夫婦と
子供</t>
  </si>
  <si>
    <t>夫婦
のみ</t>
  </si>
  <si>
    <t>夫婦と
子供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</si>
  <si>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</si>
  <si>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</si>
  <si>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</si>
  <si>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</si>
  <si>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</si>
  <si>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</si>
  <si>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</si>
  <si>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</si>
  <si>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</si>
  <si>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</si>
  <si>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</si>
  <si>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</si>
  <si>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</si>
  <si>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</si>
  <si>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</si>
  <si>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</si>
  <si>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</si>
  <si>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</si>
  <si>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</si>
  <si>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</si>
  <si>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</si>
  <si>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</si>
  <si>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</si>
  <si>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</si>
  <si>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</si>
  <si>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</si>
  <si>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</si>
  <si>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</si>
  <si>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</si>
  <si>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</si>
  <si>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</si>
  <si>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</si>
  <si>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</si>
  <si>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</si>
  <si>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</si>
  <si>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</si>
  <si>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</si>
  <si>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</si>
  <si>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</si>
  <si>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</si>
  <si>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</si>
  <si>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</si>
  <si>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</si>
  <si>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</si>
  <si>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</si>
  <si>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</si>
  <si>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</si>
  <si>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</si>
  <si>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</si>
  <si>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</si>
  <si>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</si>
  <si>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</si>
  <si>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</si>
  <si>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</si>
  <si>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</si>
  <si>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</si>
  <si>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</si>
  <si>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</si>
  <si>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涼風町</t>
  </si>
  <si>
    <t>　　　区分
町名</t>
  </si>
  <si>
    <t>親族のみの世帯</t>
  </si>
  <si>
    <t>非親族を含む世帯</t>
  </si>
  <si>
    <t>非親族を含む世帯</t>
  </si>
  <si>
    <t>親族のみの
世帯</t>
  </si>
  <si>
    <t>親族
のみの
世帯</t>
  </si>
  <si>
    <t>平成22年</t>
  </si>
  <si>
    <t>老年化
指数</t>
  </si>
  <si>
    <t>生産年齢
人口(15～64歳）</t>
  </si>
  <si>
    <t>1) 総数には世帯の家族類型「不詳」を含む。2) 親には夫の親か妻の親か特定できない場合を含む。</t>
  </si>
  <si>
    <t>　注）（　）内の数値は，55年の定義により修正した。</t>
  </si>
  <si>
    <t>(△1.4)</t>
  </si>
  <si>
    <t>15歳以上
人　口</t>
  </si>
  <si>
    <t>労 働 力 人 口</t>
  </si>
  <si>
    <t>非 労 働 力 人 口</t>
  </si>
  <si>
    <t>総　数</t>
  </si>
  <si>
    <t>うち通学</t>
  </si>
  <si>
    <t>核家族以外の世帯</t>
  </si>
  <si>
    <t>親族のみの世帯</t>
  </si>
  <si>
    <r>
      <t xml:space="preserve">6歳未満
</t>
    </r>
    <r>
      <rPr>
        <sz val="9"/>
        <rFont val="ＭＳ 明朝"/>
        <family val="1"/>
      </rPr>
      <t>世帯員のいる
一般世帯数</t>
    </r>
  </si>
  <si>
    <r>
      <t xml:space="preserve">18歳未満
</t>
    </r>
    <r>
      <rPr>
        <sz val="9"/>
        <rFont val="ＭＳ 明朝"/>
        <family val="1"/>
      </rPr>
      <t>世帯員のいる
一般世帯数</t>
    </r>
  </si>
  <si>
    <r>
      <t xml:space="preserve">65歳以上
</t>
    </r>
    <r>
      <rPr>
        <sz val="9"/>
        <rFont val="ＭＳ 明朝"/>
        <family val="1"/>
      </rPr>
      <t>世帯員のいる
一般世帯数</t>
    </r>
  </si>
  <si>
    <t>その他の親族のみの
世帯</t>
  </si>
  <si>
    <t>奥山</t>
  </si>
  <si>
    <t>奥池町</t>
  </si>
  <si>
    <t>奥池南町</t>
  </si>
  <si>
    <t>六麓荘町</t>
  </si>
  <si>
    <t>剱谷</t>
  </si>
  <si>
    <t>-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</si>
  <si>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</si>
  <si>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</si>
  <si>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</si>
  <si>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</si>
  <si>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</si>
  <si>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</si>
  <si>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</si>
  <si>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</si>
  <si>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</si>
  <si>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</si>
  <si>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</si>
  <si>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</si>
  <si>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</si>
  <si>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</si>
  <si>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</si>
  <si>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</si>
  <si>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</si>
  <si>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</si>
  <si>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</si>
  <si>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</si>
  <si>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</si>
  <si>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</si>
  <si>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</si>
  <si>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</si>
  <si>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</si>
  <si>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</si>
  <si>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</si>
  <si>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</si>
  <si>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</si>
  <si>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</si>
  <si>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</si>
  <si>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</si>
  <si>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</si>
  <si>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</si>
  <si>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</si>
  <si>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</si>
  <si>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</si>
  <si>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</si>
  <si>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</si>
  <si>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</si>
  <si>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</si>
  <si>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</si>
  <si>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</si>
  <si>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</si>
  <si>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</si>
  <si>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</si>
  <si>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</si>
  <si>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</si>
  <si>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</si>
  <si>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</si>
  <si>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</si>
  <si>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-</t>
  </si>
  <si>
    <t>65歳以上の世帯員のいる一般世帯</t>
  </si>
  <si>
    <t>（表 7）　年齢構造指数の比較</t>
  </si>
  <si>
    <t>（表 8）　年齢別（５歳階級）の男女別人口，性比</t>
  </si>
  <si>
    <t>（表 9）　兵庫県下の接近度</t>
  </si>
  <si>
    <t>（表 13）　家族類型別一般世帯数，一般世帯人員</t>
  </si>
  <si>
    <r>
      <t xml:space="preserve">総　　　　　数 </t>
    </r>
    <r>
      <rPr>
        <vertAlign val="superscript"/>
        <sz val="10"/>
        <rFont val="ＭＳ 明朝"/>
        <family val="1"/>
      </rPr>
      <t>1)</t>
    </r>
  </si>
  <si>
    <r>
      <t>夫婦と親と子供</t>
    </r>
    <r>
      <rPr>
        <vertAlign val="superscript"/>
        <sz val="10"/>
        <rFont val="ＭＳ 明朝"/>
        <family val="1"/>
      </rPr>
      <t>2)</t>
    </r>
  </si>
  <si>
    <t>（表 14）　核家族世帯，単独世帯の世帯数及び構成比の推移</t>
  </si>
  <si>
    <t>（表 15）　65歳以上の世帯員のいる一般世帯数及び構成比の推移</t>
  </si>
  <si>
    <t xml:space="preserve"> (8.9)</t>
  </si>
  <si>
    <t>従属人口
指数</t>
  </si>
  <si>
    <t>尼崎市</t>
  </si>
  <si>
    <t>川西市</t>
  </si>
  <si>
    <t>芦屋市</t>
  </si>
  <si>
    <t>伊丹市</t>
  </si>
  <si>
    <t>西宮市</t>
  </si>
  <si>
    <t>三田市</t>
  </si>
  <si>
    <t>（表 25）　町別労働力人口</t>
  </si>
  <si>
    <t>（表 23）　家族類型別一般世帯数</t>
  </si>
  <si>
    <t>（表 22）　町別面積，１人当たり人口，人口密度，接近度</t>
  </si>
  <si>
    <t>（表 21）　町別・年齢３区分別人口・人口構成比及び年齢構造指数</t>
  </si>
  <si>
    <t>（表 20）　年齢別・男女別人口</t>
  </si>
  <si>
    <t>（表 19）　町別人口，世帯数，世帯人員，性比</t>
  </si>
  <si>
    <t>（表 18）　男女，年齢別就業者数及び就業率</t>
  </si>
  <si>
    <t>（表 17）　労働力状態，男女別15歳以上人口</t>
  </si>
  <si>
    <t>（表 24）　家族類型別一般世帯人員及び１世帯当たり人員</t>
  </si>
  <si>
    <t>一般
世帯
人員</t>
  </si>
  <si>
    <t>１世帯
当たり
人員</t>
  </si>
  <si>
    <t>世帯
人員</t>
  </si>
  <si>
    <t>（表 11）　兵庫県下の１世帯当たり人員</t>
  </si>
  <si>
    <t>世帯人員</t>
  </si>
  <si>
    <t>（表 12）　世帯数，世帯人員の推移</t>
  </si>
  <si>
    <t>第20回</t>
  </si>
  <si>
    <t>平　成　27　年</t>
  </si>
  <si>
    <t>平成27年</t>
  </si>
  <si>
    <t>平成27年</t>
  </si>
  <si>
    <t>　  27年</t>
  </si>
  <si>
    <t>　　27年</t>
  </si>
  <si>
    <t>昭和55年</t>
  </si>
  <si>
    <t>-</t>
  </si>
  <si>
    <t>-</t>
  </si>
  <si>
    <t>-</t>
  </si>
  <si>
    <t>平成 7年</t>
  </si>
  <si>
    <t>平成22年
人口</t>
  </si>
  <si>
    <t>平成22年
世帯数</t>
  </si>
  <si>
    <t>-</t>
  </si>
  <si>
    <t>-</t>
  </si>
  <si>
    <t xml:space="preserve"> 27年</t>
  </si>
  <si>
    <t>大正　9年</t>
  </si>
  <si>
    <t>昭和　5年</t>
  </si>
  <si>
    <t>平成  2年</t>
  </si>
  <si>
    <t>総　数</t>
  </si>
  <si>
    <t>面　積</t>
  </si>
  <si>
    <t>総　数</t>
  </si>
  <si>
    <t>兵庫県
市部</t>
  </si>
  <si>
    <t>兵庫県
郡部</t>
  </si>
  <si>
    <t>神戸市</t>
  </si>
  <si>
    <t>宝塚市</t>
  </si>
  <si>
    <t>年少人口
(0～14歳）</t>
  </si>
  <si>
    <t>老年人口
(65歳以上）</t>
  </si>
  <si>
    <t>(人)</t>
  </si>
  <si>
    <t>市　町</t>
  </si>
  <si>
    <t>　　　区分
町名</t>
  </si>
  <si>
    <t>（兵庫県全体41.9， 市部38.2， 郡部 88.0）</t>
  </si>
  <si>
    <t>遠　い  方</t>
  </si>
  <si>
    <t>尼 崎 市</t>
  </si>
  <si>
    <t>伊 丹 市</t>
  </si>
  <si>
    <t>明 石 市</t>
  </si>
  <si>
    <t>芦 屋 市</t>
  </si>
  <si>
    <t>西 宮 市</t>
  </si>
  <si>
    <t>播 磨 町</t>
  </si>
  <si>
    <t>川 西 市</t>
  </si>
  <si>
    <t>神 戸 市</t>
  </si>
  <si>
    <t>高 砂 市</t>
  </si>
  <si>
    <t>宝 塚 市</t>
  </si>
  <si>
    <t>宝塚市</t>
  </si>
  <si>
    <t>平成7年</t>
  </si>
  <si>
    <t>年　少　人　口</t>
  </si>
  <si>
    <t>生　産　年　齢　人　口</t>
  </si>
  <si>
    <t>老　年　人　口</t>
  </si>
  <si>
    <t>年少人口
（0～14歳）</t>
  </si>
  <si>
    <t>生産年齢人口
（15～64歳）</t>
  </si>
  <si>
    <t>総　数（人）</t>
  </si>
  <si>
    <t>老年人口
（65歳以上）</t>
  </si>
  <si>
    <t>人口
指数</t>
  </si>
  <si>
    <t>第1回</t>
  </si>
  <si>
    <t>人   口</t>
  </si>
  <si>
    <t>人口
増加率</t>
  </si>
  <si>
    <t>増 加 数</t>
  </si>
  <si>
    <t>増 加 率</t>
  </si>
  <si>
    <t>世　     　   帯　        　数</t>
  </si>
  <si>
    <t>年少人口
指数</t>
  </si>
  <si>
    <t>性　比</t>
  </si>
  <si>
    <t xml:space="preserve">     14年</t>
  </si>
  <si>
    <t xml:space="preserve">     10年</t>
  </si>
  <si>
    <t xml:space="preserve">     15年</t>
  </si>
  <si>
    <t xml:space="preserve">     22年</t>
  </si>
  <si>
    <t xml:space="preserve">     25年</t>
  </si>
  <si>
    <t xml:space="preserve">     30年</t>
  </si>
  <si>
    <t xml:space="preserve">     35年</t>
  </si>
  <si>
    <t xml:space="preserve">     40年</t>
  </si>
  <si>
    <t xml:space="preserve">     45年</t>
  </si>
  <si>
    <t xml:space="preserve">     50年</t>
  </si>
  <si>
    <t xml:space="preserve">     55年</t>
  </si>
  <si>
    <t xml:space="preserve">     60年</t>
  </si>
  <si>
    <t xml:space="preserve">     12年</t>
  </si>
  <si>
    <t xml:space="preserve">     17年</t>
  </si>
  <si>
    <t xml:space="preserve">     27年</t>
  </si>
  <si>
    <t xml:space="preserve">      7年</t>
  </si>
  <si>
    <t>県全体に
占める割合（％）27年</t>
  </si>
  <si>
    <t>注）総人口には年齢不詳を含む。</t>
  </si>
  <si>
    <t>平成17年</t>
  </si>
  <si>
    <t>平成22年</t>
  </si>
  <si>
    <t>平成27年</t>
  </si>
  <si>
    <t>有配
偶率</t>
  </si>
  <si>
    <t>総数には死別，離別及び不詳を含む。</t>
  </si>
  <si>
    <t>（表 10）　男女別15歳以上の有配偶者数，未婚者数の推移</t>
  </si>
  <si>
    <t>増加率　%</t>
  </si>
  <si>
    <t>注）町は除く。</t>
  </si>
  <si>
    <t>夫 婦 の み</t>
  </si>
  <si>
    <t>総       数</t>
  </si>
  <si>
    <t>夫婦
と
子供</t>
  </si>
  <si>
    <t>男親
と
子供</t>
  </si>
  <si>
    <t>女親
と
子供</t>
  </si>
  <si>
    <t>核家族世帯</t>
  </si>
  <si>
    <t>構成比</t>
  </si>
  <si>
    <t>注）15歳以上人口には，労働力状態「不詳」を含む。</t>
  </si>
  <si>
    <t>7年</t>
  </si>
  <si>
    <t>平成</t>
  </si>
  <si>
    <t>15 歳
以 上
人 口</t>
  </si>
  <si>
    <t>就業率(%)</t>
  </si>
  <si>
    <t xml:space="preserve">     15～19 歳</t>
  </si>
  <si>
    <t>注）一般世帯数には世帯の家族類型「不詳」を含む。</t>
  </si>
  <si>
    <t>注）一般世帯人員には世帯の家族類型「不詳」を含む。</t>
  </si>
  <si>
    <t>兵庫県</t>
  </si>
  <si>
    <t>％</t>
  </si>
  <si>
    <t>（表 16）　世帯の家族類型別65歳，75歳，85歳以上世帯員のいる一般世帯数及び
　　　　　 65歳，75歳，85歳以上世帯人員</t>
  </si>
  <si>
    <t>平成22年
（組替）</t>
  </si>
  <si>
    <t>平成22年～平成27年の
増加（△は減少）</t>
  </si>
  <si>
    <t>面積
1)</t>
  </si>
  <si>
    <t xml:space="preserve">人口密度
(1k㎡
当たり) </t>
  </si>
  <si>
    <t>平成22年～平成27年
の増加（△は減少）</t>
  </si>
  <si>
    <t>加古川市</t>
  </si>
  <si>
    <t>香 美 町</t>
  </si>
  <si>
    <t>美 方 郡</t>
  </si>
  <si>
    <t>神 河 町</t>
  </si>
  <si>
    <t>佐 用 郡</t>
  </si>
  <si>
    <t>佐 用 町</t>
  </si>
  <si>
    <t>宍 粟 市</t>
  </si>
  <si>
    <t>養 父 市</t>
  </si>
  <si>
    <t>新温泉町</t>
  </si>
  <si>
    <t>朝 来 市</t>
  </si>
  <si>
    <t>赤 穂 郡</t>
  </si>
  <si>
    <t>上 郡 町</t>
  </si>
  <si>
    <t>労働力状態
「不　詳」</t>
  </si>
  <si>
    <t>就業者総数</t>
  </si>
  <si>
    <t>(注) 人口欄の「平成22年（組替）」及び世帯数欄の「平成22年（組替）」は，平成27年10月1日現在の市区町村　の境域に基づいて組み替えた平成22年の人口及び世帯数を示す。</t>
  </si>
  <si>
    <t>1) 国土交通省国土地理院「平成27年全国都道府県市区町村別面積調」による。</t>
  </si>
  <si>
    <t>昭和60年</t>
  </si>
  <si>
    <t>（図 1）　国勢調査人口・世帯数の推移</t>
  </si>
  <si>
    <t>　（表 2）　　</t>
  </si>
  <si>
    <t>注）年齢不詳は含まない。</t>
  </si>
  <si>
    <t>（図 2）　年齢３区分別人口構成比</t>
  </si>
  <si>
    <t>（図 5）　各市の年齢構造指数</t>
  </si>
  <si>
    <t>（図 7）　年齢別性比（５歳階級）</t>
  </si>
  <si>
    <t>（図 10）　男女・年齢階級（25～44歳）別未婚率の推移</t>
  </si>
  <si>
    <t>（図　11）　一般世帯の家族類型別世帯数の推移</t>
  </si>
  <si>
    <t>（図　12）　男女別労働力状態</t>
  </si>
  <si>
    <t>注）労働力状態不詳は含まない。</t>
  </si>
  <si>
    <t>（図　13）　労働力人口の推移</t>
  </si>
  <si>
    <t>（図　14）　男女別・年齢別就業率の推移</t>
  </si>
  <si>
    <t>性　比</t>
  </si>
  <si>
    <t>（表 23）　家族類型別一般世帯数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</si>
  <si>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</si>
  <si>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</si>
  <si>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</si>
  <si>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</si>
  <si>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</si>
  <si>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　</t>
  </si>
  <si>
    <t>（表 7）　年齢構造指数の比較</t>
  </si>
  <si>
    <t>（表 8）　年齢別（５歳階級）の男女別人口，性比　</t>
  </si>
  <si>
    <t>（表 9）　兵庫県下の接近度　</t>
  </si>
  <si>
    <t>（表 10）　男女別15歳以上の有配偶者数，未婚者数の推移</t>
  </si>
  <si>
    <t>（表 11）　兵庫県下の１世帯当たり人員</t>
  </si>
  <si>
    <t>（表 12）　世帯数，世帯人員の推移　</t>
  </si>
  <si>
    <t>（表 13）　家族類型別一般世帯数，一般世帯人員</t>
  </si>
  <si>
    <t>（表 14）　核家族世帯，単独世帯の世帯数及び構成比の推移</t>
  </si>
  <si>
    <t>（表 15）　65歳以上の世帯員のいる一般世帯数及び構成比の推移　　　</t>
  </si>
  <si>
    <t xml:space="preserve">（表 16）　世帯の家族類型別65歳，75歳，85歳以上世帯員のいる一般世帯数及び
　　　　　 65歳，75歳， 85歳以上世帯人員 </t>
  </si>
  <si>
    <t xml:space="preserve">（表 17）　労働力状態，男女別15歳以上人口 　
</t>
  </si>
  <si>
    <t>（表 18）　男女，年齢別就業者数及び就業率 　</t>
  </si>
  <si>
    <t>（表 19）　町別人口，世帯数，世帯人員，性比</t>
  </si>
  <si>
    <t>（表 20）　年齢別・男女別人口　</t>
  </si>
  <si>
    <t>（表 21）　町別・年齢３区分別人口・人口構成比及び年齢構造指数</t>
  </si>
  <si>
    <t>（表 22）　町別面積，１人当たり人口，人口密度，接近度</t>
  </si>
  <si>
    <t>（表 24）　家族類型別一般世帯人員及び１世帯当たり人員</t>
  </si>
  <si>
    <t>（表 25）　町別労働力人口</t>
  </si>
  <si>
    <t>このページのトップへ</t>
  </si>
  <si>
    <t>国勢調査結果概要（平成２７年） 統計表一覧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</si>
</sst>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;&quot;△ &quot;0.00"/>
    <numFmt numFmtId="183" formatCode="0.0_ "/>
    <numFmt numFmtId="184" formatCode="#,##0.0"/>
    <numFmt numFmtId="185" formatCode="0.0%"/>
    <numFmt numFmtId="186" formatCode="###,###,###,##0;&quot;-&quot;##,###,###,##0"/>
    <numFmt numFmtId="187" formatCode="#,##0.0;[Red]\-#,##0.0"/>
    <numFmt numFmtId="188" formatCode="#,##0.0;&quot;△ &quot;#,##0.0"/>
    <numFmt numFmtId="189" formatCode="#,##0.00_ "/>
    <numFmt numFmtId="190" formatCode="\2\)\ ##,###,###,##0.00;&quot;2) -&quot;##,###,###,##0.00"/>
    <numFmt numFmtId="191" formatCode="0.0_);[Red]\(0.0\)"/>
    <numFmt numFmtId="192" formatCode="#,###,###,##0;&quot; -&quot;###,###,##0"/>
    <numFmt numFmtId="193" formatCode="\ ###,###,##0;&quot;-&quot;###,###,##0"/>
    <numFmt numFmtId="194" formatCode="#,##0.0_ ;[Red]\-#,##0.0\ "/>
    <numFmt numFmtId="195" formatCode="#,##0_);[Red]\(#,##0\)"/>
    <numFmt numFmtId="196" formatCode="###,###,##0;&quot;-&quot;##,###,##0"/>
    <numFmt numFmtId="197" formatCode="0.0"/>
    <numFmt numFmtId="198" formatCode="0_);[Red]\(0\)"/>
    <numFmt numFmtId="199" formatCode="#,##0.00_);[Red]\(#,##0.00\)"/>
    <numFmt numFmtId="200" formatCode="#,##0.0_);[Red]\(#,##0.0\)"/>
    <numFmt numFmtId="201" formatCode="#,##0_ ;[Red]\-#,##0\ "/>
    <numFmt numFmtId="202" formatCode="#,##0.00_ ;[Red]\-#,##0.00\ "/>
    <numFmt numFmtId="203" formatCode="#,##0;[Red]#,##0"/>
    <numFmt numFmtId="204" formatCode="0.0;&quot;△ &quot;0.0"/>
    <numFmt numFmtId="205" formatCode="0.0;[Red]0.0"/>
    <numFmt numFmtId="206" formatCode="0;&quot;△ &quot;0"/>
    <numFmt numFmtId="207" formatCode="0.0000_);[Red]\(0.0000\)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#,###,###,##0.0;&quot;-&quot;#,###,###,##0.0"/>
    <numFmt numFmtId="214" formatCode="0;[Red]0"/>
    <numFmt numFmtId="215" formatCode="0.000;&quot;△ &quot;0.000"/>
    <numFmt numFmtId="216" formatCode="0.0000"/>
    <numFmt numFmtId="217" formatCode="0.000"/>
    <numFmt numFmtId="218" formatCode="0.00_);[Red]\(0.00\)"/>
    <numFmt numFmtId="219" formatCode="#,##0_ "/>
    <numFmt numFmtId="220" formatCode="_ * #,##0.0_ ;_ * \-#,##0.0_ ;_ * &quot;-&quot;?_ ;_ @_ "/>
    <numFmt numFmtId="221" formatCode="[&lt;=999]000;[&lt;=99999]000\-00;000\-0000"/>
    <numFmt numFmtId="222" formatCode="0_ "/>
    <numFmt numFmtId="223" formatCode="0;&quot;▲ &quot;0"/>
    <numFmt numFmtId="224" formatCode="#,##0;[Black]#,##0"/>
    <numFmt numFmtId="225" formatCode="&quot;¥&quot;#,##0_);[Red]\(&quot;¥&quot;#,##0\)"/>
    <numFmt numFmtId="226" formatCode="0.0;&quot;▲ &quot;0.0"/>
    <numFmt numFmtId="227" formatCode="#,##0.000;[Red]\-#,##0.000"/>
    <numFmt numFmtId="228" formatCode="#,##0.00;&quot;△ &quot;#,##0.00"/>
    <numFmt numFmtId="229" formatCode="&quot;?&quot;#,##0;[Red]&quot;?&quot;\-#,##0"/>
    <numFmt numFmtId="230" formatCode="&quot;?&quot;#,##0.00;[Red]&quot;?&quot;\-#,##0.00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u val="single"/>
      <sz val="10"/>
      <color indexed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7.5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9"/>
      <name val="ＭＳ Ｐゴシック"/>
      <family val="3"/>
    </font>
    <font>
      <vertAlign val="superscript"/>
      <sz val="10"/>
      <name val="ＭＳ 明朝"/>
      <family val="1"/>
    </font>
    <font>
      <sz val="1.5"/>
      <color indexed="8"/>
      <name val="ＭＳ ゴシック"/>
      <family val="3"/>
    </font>
    <font>
      <sz val="1.25"/>
      <color indexed="8"/>
      <name val="ＭＳ 明朝"/>
      <family val="1"/>
    </font>
    <font>
      <sz val="10.5"/>
      <name val="ＭＳ 明朝"/>
      <family val="1"/>
    </font>
    <font>
      <sz val="11.5"/>
      <color indexed="8"/>
      <name val="ＭＳ ゴシック"/>
      <family val="3"/>
    </font>
    <font>
      <sz val="8"/>
      <color indexed="8"/>
      <name val="ＭＳ 明朝"/>
      <family val="1"/>
    </font>
    <font>
      <b/>
      <sz val="11"/>
      <name val="ＭＳ 明朝"/>
      <family val="1"/>
    </font>
    <font>
      <sz val="12"/>
      <color indexed="8"/>
      <name val="ＭＳ ゴシック"/>
      <family val="3"/>
    </font>
    <font>
      <sz val="10.5"/>
      <name val="ＭＳ Ｐゴシック"/>
      <family val="3"/>
    </font>
    <font>
      <sz val="8"/>
      <color indexed="8"/>
      <name val="ＭＳ ゴシック"/>
      <family val="3"/>
    </font>
    <font>
      <sz val="10.25"/>
      <color indexed="8"/>
      <name val="ＭＳ 明朝"/>
      <family val="1"/>
    </font>
    <font>
      <sz val="9.2"/>
      <color indexed="8"/>
      <name val="ＭＳ 明朝"/>
      <family val="1"/>
    </font>
    <font>
      <sz val="9.25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7.35"/>
      <color indexed="8"/>
      <name val="ＭＳ Ｐ明朝"/>
      <family val="1"/>
    </font>
    <font>
      <sz val="5.75"/>
      <color indexed="8"/>
      <name val="ＭＳ Ｐゴシック"/>
      <family val="3"/>
    </font>
    <font>
      <sz val="7"/>
      <color indexed="8"/>
      <name val="ＭＳ 明朝"/>
      <family val="1"/>
    </font>
    <font>
      <sz val="11.75"/>
      <color indexed="8"/>
      <name val="ＭＳ ゴシック"/>
      <family val="3"/>
    </font>
    <font>
      <sz val="7.35"/>
      <color indexed="8"/>
      <name val="ＭＳ 明朝"/>
      <family val="1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ＭＳ 明朝"/>
      <family val="1"/>
    </font>
    <font>
      <sz val="9.7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dotted">
        <color indexed="23"/>
      </right>
      <top style="thin"/>
      <bottom style="thin">
        <color indexed="23"/>
      </bottom>
    </border>
    <border>
      <left style="dotted">
        <color indexed="23"/>
      </left>
      <right style="thin">
        <color indexed="23"/>
      </right>
      <top style="thin"/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hair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indexed="23"/>
      </right>
      <top style="hair"/>
      <bottom>
        <color indexed="63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 style="hair"/>
    </border>
    <border>
      <left style="thin">
        <color theme="0" tint="-0.4999699890613556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/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thin">
        <color theme="0" tint="-0.4999699890613556"/>
      </left>
      <right style="thin"/>
      <top style="dotted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dotted">
        <color theme="0" tint="-0.4999699890613556"/>
      </bottom>
    </border>
    <border>
      <left style="thin">
        <color theme="0" tint="-0.4999699890613556"/>
      </left>
      <right style="thin"/>
      <top style="thin"/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/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thin"/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/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thin"/>
      <bottom>
        <color indexed="63"/>
      </bottom>
    </border>
    <border>
      <left style="dotted">
        <color theme="0" tint="-0.4999699890613556"/>
      </left>
      <right style="thin"/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 style="dotted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/>
      <top style="thin">
        <color theme="0" tint="-0.4999699890613556"/>
      </top>
      <bottom style="dotted">
        <color theme="0" tint="-0.4999699890613556"/>
      </bottom>
    </border>
    <border>
      <left style="thin"/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thin"/>
      <top style="dotted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dotted">
        <color theme="0" tint="-0.4999699890613556"/>
      </right>
      <top style="thin"/>
      <bottom style="thin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dotted">
        <color theme="0" tint="-0.4999699890613556"/>
      </right>
      <top>
        <color indexed="63"/>
      </top>
      <bottom>
        <color indexed="63"/>
      </bottom>
    </border>
    <border>
      <left style="thin"/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dotted">
        <color theme="0" tint="-0.4999699890613556"/>
      </left>
      <right style="thin"/>
      <top style="thin"/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dotted">
        <color theme="0" tint="-0.4999699890613556"/>
      </right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/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28" borderId="2" applyNumberFormat="0" applyFont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122">
    <xf numFmtId="0" fontId="0" fillId="0" borderId="0" xfId="0" applyAlignment="1">
      <alignment vertical="center"/>
    </xf>
    <xf numFmtId="38" fontId="2" fillId="0" borderId="0" xfId="83" applyFont="1" applyAlignment="1">
      <alignment/>
    </xf>
    <xf numFmtId="38" fontId="3" fillId="0" borderId="0" xfId="83" applyFont="1" applyAlignment="1">
      <alignment vertical="center"/>
    </xf>
    <xf numFmtId="38" fontId="2" fillId="0" borderId="10" xfId="83" applyFont="1" applyBorder="1" applyAlignment="1">
      <alignment horizontal="center"/>
    </xf>
    <xf numFmtId="38" fontId="2" fillId="0" borderId="0" xfId="83" applyFont="1" applyAlignment="1">
      <alignment horizontal="center" vertical="center"/>
    </xf>
    <xf numFmtId="38" fontId="2" fillId="0" borderId="0" xfId="83" applyFont="1" applyAlignment="1">
      <alignment vertical="center"/>
    </xf>
    <xf numFmtId="38" fontId="2" fillId="0" borderId="0" xfId="83" applyFont="1" applyAlignment="1">
      <alignment horizontal="right" vertical="center"/>
    </xf>
    <xf numFmtId="188" fontId="2" fillId="0" borderId="11" xfId="83" applyNumberFormat="1" applyFont="1" applyBorder="1" applyAlignment="1">
      <alignment horizontal="right" vertical="center"/>
    </xf>
    <xf numFmtId="198" fontId="3" fillId="0" borderId="0" xfId="110" applyNumberFormat="1" applyFont="1" applyAlignment="1">
      <alignment vertical="center"/>
      <protection/>
    </xf>
    <xf numFmtId="0" fontId="9" fillId="0" borderId="0" xfId="116" applyFont="1">
      <alignment/>
      <protection/>
    </xf>
    <xf numFmtId="188" fontId="9" fillId="0" borderId="0" xfId="116" applyNumberFormat="1" applyFont="1">
      <alignment/>
      <protection/>
    </xf>
    <xf numFmtId="0" fontId="10" fillId="0" borderId="0" xfId="116" applyFont="1">
      <alignment/>
      <protection/>
    </xf>
    <xf numFmtId="38" fontId="2" fillId="0" borderId="11" xfId="83" applyFont="1" applyBorder="1" applyAlignment="1">
      <alignment horizontal="right" vertical="center"/>
    </xf>
    <xf numFmtId="0" fontId="2" fillId="0" borderId="11" xfId="107" applyFont="1" applyBorder="1" applyAlignment="1">
      <alignment horizontal="center" vertical="center" wrapText="1"/>
      <protection/>
    </xf>
    <xf numFmtId="0" fontId="2" fillId="0" borderId="12" xfId="107" applyFont="1" applyBorder="1" applyAlignment="1">
      <alignment horizontal="center" vertical="center" wrapText="1"/>
      <protection/>
    </xf>
    <xf numFmtId="0" fontId="3" fillId="0" borderId="0" xfId="107" applyFont="1" applyAlignment="1">
      <alignment horizontal="left" vertical="center"/>
      <protection/>
    </xf>
    <xf numFmtId="0" fontId="0" fillId="0" borderId="0" xfId="107">
      <alignment vertical="center"/>
      <protection/>
    </xf>
    <xf numFmtId="0" fontId="2" fillId="0" borderId="13" xfId="107" applyFont="1" applyBorder="1" applyAlignment="1">
      <alignment horizontal="center" vertical="center" wrapText="1"/>
      <protection/>
    </xf>
    <xf numFmtId="0" fontId="5" fillId="0" borderId="11" xfId="107" applyFont="1" applyBorder="1" applyAlignment="1">
      <alignment horizontal="center" vertical="center" wrapText="1"/>
      <protection/>
    </xf>
    <xf numFmtId="0" fontId="9" fillId="0" borderId="0" xfId="107" applyFont="1" applyAlignment="1">
      <alignment horizontal="left" vertical="center"/>
      <protection/>
    </xf>
    <xf numFmtId="0" fontId="3" fillId="0" borderId="0" xfId="114" applyFont="1" applyAlignment="1">
      <alignment vertical="center"/>
      <protection/>
    </xf>
    <xf numFmtId="0" fontId="9" fillId="0" borderId="0" xfId="114" applyFont="1">
      <alignment/>
      <protection/>
    </xf>
    <xf numFmtId="0" fontId="2" fillId="0" borderId="13" xfId="114" applyFont="1" applyBorder="1" applyAlignment="1">
      <alignment horizontal="center" vertical="center"/>
      <protection/>
    </xf>
    <xf numFmtId="0" fontId="2" fillId="0" borderId="13" xfId="114" applyFont="1" applyBorder="1" applyAlignment="1">
      <alignment horizontal="center" vertical="center" wrapText="1"/>
      <protection/>
    </xf>
    <xf numFmtId="0" fontId="2" fillId="0" borderId="0" xfId="114" applyFont="1">
      <alignment/>
      <protection/>
    </xf>
    <xf numFmtId="0" fontId="2" fillId="0" borderId="14" xfId="114" applyFont="1" applyBorder="1" applyAlignment="1">
      <alignment horizontal="center" vertical="center"/>
      <protection/>
    </xf>
    <xf numFmtId="0" fontId="10" fillId="0" borderId="14" xfId="114" applyFont="1" applyBorder="1" applyAlignment="1">
      <alignment horizontal="right" vertical="center"/>
      <protection/>
    </xf>
    <xf numFmtId="204" fontId="2" fillId="0" borderId="11" xfId="70" applyNumberFormat="1" applyFont="1" applyBorder="1" applyAlignment="1">
      <alignment horizontal="right" vertical="center"/>
    </xf>
    <xf numFmtId="49" fontId="2" fillId="0" borderId="11" xfId="114" applyNumberFormat="1" applyFont="1" applyBorder="1" applyAlignment="1">
      <alignment horizontal="center" vertical="center"/>
      <protection/>
    </xf>
    <xf numFmtId="185" fontId="2" fillId="0" borderId="0" xfId="114" applyNumberFormat="1" applyFont="1">
      <alignment/>
      <protection/>
    </xf>
    <xf numFmtId="183" fontId="0" fillId="0" borderId="0" xfId="107" applyNumberFormat="1">
      <alignment vertical="center"/>
      <protection/>
    </xf>
    <xf numFmtId="0" fontId="2" fillId="0" borderId="14" xfId="107" applyFont="1" applyBorder="1" applyAlignment="1">
      <alignment horizontal="right" vertical="center" wrapText="1"/>
      <protection/>
    </xf>
    <xf numFmtId="0" fontId="3" fillId="0" borderId="0" xfId="116" applyFont="1" applyAlignment="1">
      <alignment vertical="center"/>
      <protection/>
    </xf>
    <xf numFmtId="0" fontId="2" fillId="0" borderId="0" xfId="116" applyFont="1">
      <alignment/>
      <protection/>
    </xf>
    <xf numFmtId="205" fontId="2" fillId="0" borderId="0" xfId="116" applyNumberFormat="1" applyFont="1">
      <alignment/>
      <protection/>
    </xf>
    <xf numFmtId="206" fontId="2" fillId="0" borderId="0" xfId="116" applyNumberFormat="1" applyFont="1">
      <alignment/>
      <protection/>
    </xf>
    <xf numFmtId="204" fontId="2" fillId="0" borderId="0" xfId="116" applyNumberFormat="1" applyFont="1">
      <alignment/>
      <protection/>
    </xf>
    <xf numFmtId="176" fontId="2" fillId="0" borderId="0" xfId="116" applyNumberFormat="1" applyFont="1">
      <alignment/>
      <protection/>
    </xf>
    <xf numFmtId="0" fontId="11" fillId="0" borderId="0" xfId="116" applyFont="1">
      <alignment/>
      <protection/>
    </xf>
    <xf numFmtId="0" fontId="5" fillId="0" borderId="0" xfId="116" applyFont="1">
      <alignment/>
      <protection/>
    </xf>
    <xf numFmtId="0" fontId="2" fillId="0" borderId="0" xfId="114" applyFont="1" applyAlignment="1">
      <alignment horizontal="center"/>
      <protection/>
    </xf>
    <xf numFmtId="38" fontId="2" fillId="0" borderId="0" xfId="83" applyFont="1" applyAlignment="1">
      <alignment horizontal="right"/>
    </xf>
    <xf numFmtId="0" fontId="2" fillId="0" borderId="0" xfId="116" applyFont="1" applyFill="1">
      <alignment/>
      <protection/>
    </xf>
    <xf numFmtId="0" fontId="12" fillId="0" borderId="0" xfId="114" applyFont="1">
      <alignment/>
      <protection/>
    </xf>
    <xf numFmtId="38" fontId="5" fillId="0" borderId="0" xfId="83" applyFont="1" applyFill="1" applyBorder="1" applyAlignment="1">
      <alignment horizontal="right" vertical="center"/>
    </xf>
    <xf numFmtId="38" fontId="5" fillId="0" borderId="0" xfId="83" applyFont="1" applyFill="1" applyBorder="1" applyAlignment="1" quotePrefix="1">
      <alignment horizontal="right" vertical="center"/>
    </xf>
    <xf numFmtId="204" fontId="2" fillId="0" borderId="0" xfId="70" applyNumberFormat="1" applyFont="1" applyBorder="1" applyAlignment="1">
      <alignment horizontal="right" vertical="center"/>
    </xf>
    <xf numFmtId="0" fontId="3" fillId="0" borderId="0" xfId="112" applyFont="1" applyAlignment="1">
      <alignment vertical="center"/>
      <protection/>
    </xf>
    <xf numFmtId="0" fontId="2" fillId="0" borderId="0" xfId="112" applyFont="1">
      <alignment/>
      <protection/>
    </xf>
    <xf numFmtId="0" fontId="10" fillId="0" borderId="0" xfId="112" applyFont="1" applyAlignment="1">
      <alignment horizontal="right"/>
      <protection/>
    </xf>
    <xf numFmtId="0" fontId="9" fillId="0" borderId="0" xfId="112" applyFont="1" applyAlignment="1">
      <alignment horizontal="center" vertical="center"/>
      <protection/>
    </xf>
    <xf numFmtId="0" fontId="9" fillId="0" borderId="0" xfId="112" applyFont="1">
      <alignment/>
      <protection/>
    </xf>
    <xf numFmtId="0" fontId="9" fillId="0" borderId="0" xfId="112" applyFont="1" applyAlignment="1">
      <alignment horizontal="center"/>
      <protection/>
    </xf>
    <xf numFmtId="0" fontId="9" fillId="0" borderId="0" xfId="112" applyFont="1" applyBorder="1">
      <alignment/>
      <protection/>
    </xf>
    <xf numFmtId="0" fontId="9" fillId="0" borderId="0" xfId="112" applyFont="1" applyAlignment="1">
      <alignment vertical="center"/>
      <protection/>
    </xf>
    <xf numFmtId="183" fontId="2" fillId="0" borderId="0" xfId="112" applyNumberFormat="1" applyFont="1">
      <alignment/>
      <protection/>
    </xf>
    <xf numFmtId="0" fontId="2" fillId="0" borderId="0" xfId="112" applyFont="1" applyAlignment="1">
      <alignment vertical="center"/>
      <protection/>
    </xf>
    <xf numFmtId="3" fontId="2" fillId="0" borderId="0" xfId="112" applyNumberFormat="1" applyFont="1" applyBorder="1" applyAlignment="1">
      <alignment horizontal="right" wrapText="1"/>
      <protection/>
    </xf>
    <xf numFmtId="0" fontId="2" fillId="0" borderId="0" xfId="112" applyFont="1" applyBorder="1" applyAlignment="1">
      <alignment horizontal="right" wrapText="1"/>
      <protection/>
    </xf>
    <xf numFmtId="3" fontId="5" fillId="0" borderId="0" xfId="112" applyNumberFormat="1" applyFont="1" applyBorder="1" applyAlignment="1">
      <alignment horizontal="right" wrapText="1"/>
      <protection/>
    </xf>
    <xf numFmtId="0" fontId="9" fillId="0" borderId="0" xfId="112" applyFont="1" applyBorder="1" applyAlignment="1">
      <alignment vertical="center"/>
      <protection/>
    </xf>
    <xf numFmtId="207" fontId="9" fillId="0" borderId="0" xfId="112" applyNumberFormat="1" applyFont="1">
      <alignment/>
      <protection/>
    </xf>
    <xf numFmtId="38" fontId="2" fillId="0" borderId="11" xfId="83" applyFont="1" applyBorder="1" applyAlignment="1">
      <alignment vertical="center"/>
    </xf>
    <xf numFmtId="49" fontId="9" fillId="0" borderId="0" xfId="112" applyNumberFormat="1" applyFont="1">
      <alignment/>
      <protection/>
    </xf>
    <xf numFmtId="38" fontId="9" fillId="0" borderId="0" xfId="83" applyFont="1" applyAlignment="1">
      <alignment/>
    </xf>
    <xf numFmtId="38" fontId="9" fillId="0" borderId="0" xfId="83" applyFont="1" applyBorder="1" applyAlignment="1">
      <alignment horizontal="center" vertical="center"/>
    </xf>
    <xf numFmtId="224" fontId="15" fillId="0" borderId="0" xfId="111" applyNumberFormat="1">
      <alignment/>
      <protection/>
    </xf>
    <xf numFmtId="49" fontId="2" fillId="0" borderId="0" xfId="112" applyNumberFormat="1" applyFont="1" applyFill="1" applyBorder="1" applyAlignment="1">
      <alignment horizontal="distributed"/>
      <protection/>
    </xf>
    <xf numFmtId="183" fontId="2" fillId="0" borderId="0" xfId="112" applyNumberFormat="1" applyFont="1" applyBorder="1" applyAlignment="1">
      <alignment horizontal="center"/>
      <protection/>
    </xf>
    <xf numFmtId="198" fontId="16" fillId="0" borderId="15" xfId="110" applyNumberFormat="1" applyFont="1" applyBorder="1" applyAlignment="1">
      <alignment horizontal="left" vertical="center" wrapText="1"/>
      <protection/>
    </xf>
    <xf numFmtId="198" fontId="16" fillId="0" borderId="16" xfId="110" applyNumberFormat="1" applyFont="1" applyBorder="1" applyAlignment="1">
      <alignment horizontal="left" vertical="center" wrapText="1"/>
      <protection/>
    </xf>
    <xf numFmtId="198" fontId="16" fillId="0" borderId="0" xfId="110" applyNumberFormat="1" applyFont="1" applyAlignment="1">
      <alignment vertical="center"/>
      <protection/>
    </xf>
    <xf numFmtId="198" fontId="9" fillId="0" borderId="0" xfId="110" applyNumberFormat="1" applyFont="1" applyAlignment="1">
      <alignment vertical="center"/>
      <protection/>
    </xf>
    <xf numFmtId="199" fontId="16" fillId="0" borderId="0" xfId="110" applyNumberFormat="1" applyFont="1" applyAlignment="1">
      <alignment vertical="center"/>
      <protection/>
    </xf>
    <xf numFmtId="191" fontId="16" fillId="0" borderId="0" xfId="110" applyNumberFormat="1" applyFont="1" applyAlignment="1">
      <alignment vertical="center"/>
      <protection/>
    </xf>
    <xf numFmtId="198" fontId="16" fillId="0" borderId="17" xfId="110" applyNumberFormat="1" applyFont="1" applyBorder="1" applyAlignment="1">
      <alignment horizontal="center" vertical="center"/>
      <protection/>
    </xf>
    <xf numFmtId="198" fontId="17" fillId="0" borderId="18" xfId="110" applyNumberFormat="1" applyFont="1" applyBorder="1" applyAlignment="1">
      <alignment horizontal="right" vertical="center"/>
      <protection/>
    </xf>
    <xf numFmtId="198" fontId="17" fillId="0" borderId="19" xfId="110" applyNumberFormat="1" applyFont="1" applyBorder="1" applyAlignment="1">
      <alignment horizontal="right" vertical="center"/>
      <protection/>
    </xf>
    <xf numFmtId="199" fontId="17" fillId="0" borderId="19" xfId="110" applyNumberFormat="1" applyFont="1" applyBorder="1" applyAlignment="1">
      <alignment horizontal="right" vertical="center" wrapText="1"/>
      <protection/>
    </xf>
    <xf numFmtId="198" fontId="16" fillId="0" borderId="20" xfId="110" applyNumberFormat="1" applyFont="1" applyBorder="1" applyAlignment="1">
      <alignment horizontal="distributed" vertical="center"/>
      <protection/>
    </xf>
    <xf numFmtId="38" fontId="16" fillId="0" borderId="21" xfId="83" applyFont="1" applyBorder="1" applyAlignment="1">
      <alignment vertical="center"/>
    </xf>
    <xf numFmtId="38" fontId="16" fillId="0" borderId="22" xfId="83" applyFont="1" applyBorder="1" applyAlignment="1">
      <alignment vertical="center"/>
    </xf>
    <xf numFmtId="40" fontId="16" fillId="0" borderId="23" xfId="83" applyNumberFormat="1" applyFont="1" applyBorder="1" applyAlignment="1">
      <alignment vertical="center"/>
    </xf>
    <xf numFmtId="187" fontId="16" fillId="0" borderId="23" xfId="83" applyNumberFormat="1" applyFont="1" applyBorder="1" applyAlignment="1">
      <alignment vertical="center"/>
    </xf>
    <xf numFmtId="198" fontId="16" fillId="0" borderId="24" xfId="110" applyNumberFormat="1" applyFont="1" applyBorder="1" applyAlignment="1">
      <alignment horizontal="distributed" vertical="center"/>
      <protection/>
    </xf>
    <xf numFmtId="38" fontId="16" fillId="0" borderId="25" xfId="83" applyFont="1" applyBorder="1" applyAlignment="1">
      <alignment vertical="center"/>
    </xf>
    <xf numFmtId="38" fontId="16" fillId="0" borderId="26" xfId="83" applyFont="1" applyBorder="1" applyAlignment="1">
      <alignment vertical="center"/>
    </xf>
    <xf numFmtId="187" fontId="16" fillId="0" borderId="27" xfId="83" applyNumberFormat="1" applyFont="1" applyBorder="1" applyAlignment="1">
      <alignment vertical="center"/>
    </xf>
    <xf numFmtId="198" fontId="16" fillId="0" borderId="28" xfId="110" applyNumberFormat="1" applyFont="1" applyBorder="1" applyAlignment="1">
      <alignment horizontal="distributed" vertical="center"/>
      <protection/>
    </xf>
    <xf numFmtId="38" fontId="16" fillId="0" borderId="29" xfId="83" applyFont="1" applyBorder="1" applyAlignment="1">
      <alignment vertical="center"/>
    </xf>
    <xf numFmtId="38" fontId="16" fillId="0" borderId="30" xfId="83" applyFont="1" applyBorder="1" applyAlignment="1">
      <alignment vertical="center"/>
    </xf>
    <xf numFmtId="187" fontId="16" fillId="0" borderId="31" xfId="83" applyNumberFormat="1" applyFont="1" applyBorder="1" applyAlignment="1">
      <alignment vertical="center"/>
    </xf>
    <xf numFmtId="38" fontId="18" fillId="0" borderId="21" xfId="83" applyFont="1" applyFill="1" applyBorder="1" applyAlignment="1">
      <alignment horizontal="right" vertical="center"/>
    </xf>
    <xf numFmtId="38" fontId="18" fillId="0" borderId="22" xfId="83" applyFont="1" applyFill="1" applyBorder="1" applyAlignment="1">
      <alignment horizontal="right" vertical="center"/>
    </xf>
    <xf numFmtId="198" fontId="16" fillId="0" borderId="32" xfId="110" applyNumberFormat="1" applyFont="1" applyBorder="1" applyAlignment="1">
      <alignment horizontal="distributed" vertical="center"/>
      <protection/>
    </xf>
    <xf numFmtId="198" fontId="16" fillId="0" borderId="0" xfId="110" applyNumberFormat="1" applyFont="1" applyFill="1" applyAlignment="1">
      <alignment vertical="center"/>
      <protection/>
    </xf>
    <xf numFmtId="187" fontId="16" fillId="0" borderId="22" xfId="83" applyNumberFormat="1" applyFont="1" applyBorder="1" applyAlignment="1">
      <alignment vertical="center"/>
    </xf>
    <xf numFmtId="187" fontId="16" fillId="0" borderId="26" xfId="83" applyNumberFormat="1" applyFont="1" applyBorder="1" applyAlignment="1">
      <alignment vertical="center"/>
    </xf>
    <xf numFmtId="187" fontId="16" fillId="0" borderId="30" xfId="83" applyNumberFormat="1" applyFont="1" applyBorder="1" applyAlignment="1">
      <alignment vertical="center"/>
    </xf>
    <xf numFmtId="40" fontId="16" fillId="0" borderId="22" xfId="83" applyNumberFormat="1" applyFont="1" applyBorder="1" applyAlignment="1">
      <alignment vertical="center"/>
    </xf>
    <xf numFmtId="38" fontId="16" fillId="0" borderId="27" xfId="83" applyFont="1" applyBorder="1" applyAlignment="1">
      <alignment vertical="center"/>
    </xf>
    <xf numFmtId="38" fontId="16" fillId="0" borderId="23" xfId="83" applyFont="1" applyBorder="1" applyAlignment="1">
      <alignment vertical="center"/>
    </xf>
    <xf numFmtId="38" fontId="16" fillId="0" borderId="31" xfId="83" applyFont="1" applyBorder="1" applyAlignment="1">
      <alignment vertical="center"/>
    </xf>
    <xf numFmtId="187" fontId="16" fillId="0" borderId="33" xfId="83" applyNumberFormat="1" applyFont="1" applyBorder="1" applyAlignment="1">
      <alignment vertical="center"/>
    </xf>
    <xf numFmtId="187" fontId="16" fillId="0" borderId="34" xfId="83" applyNumberFormat="1" applyFont="1" applyBorder="1" applyAlignment="1">
      <alignment vertical="center"/>
    </xf>
    <xf numFmtId="187" fontId="16" fillId="0" borderId="35" xfId="83" applyNumberFormat="1" applyFont="1" applyBorder="1" applyAlignment="1">
      <alignment vertical="center"/>
    </xf>
    <xf numFmtId="40" fontId="16" fillId="0" borderId="26" xfId="83" applyNumberFormat="1" applyFont="1" applyBorder="1" applyAlignment="1">
      <alignment vertical="center"/>
    </xf>
    <xf numFmtId="40" fontId="16" fillId="0" borderId="30" xfId="83" applyNumberFormat="1" applyFont="1" applyBorder="1" applyAlignment="1">
      <alignment vertical="center"/>
    </xf>
    <xf numFmtId="198" fontId="16" fillId="0" borderId="0" xfId="110" applyNumberFormat="1" applyFont="1" applyBorder="1" applyAlignment="1">
      <alignment vertical="center"/>
      <protection/>
    </xf>
    <xf numFmtId="198" fontId="17" fillId="0" borderId="36" xfId="110" applyNumberFormat="1" applyFont="1" applyBorder="1" applyAlignment="1">
      <alignment horizontal="right" vertical="center"/>
      <protection/>
    </xf>
    <xf numFmtId="198" fontId="16" fillId="0" borderId="0" xfId="110" applyNumberFormat="1" applyFont="1" applyBorder="1" applyAlignment="1">
      <alignment horizontal="center" vertical="center"/>
      <protection/>
    </xf>
    <xf numFmtId="38" fontId="16" fillId="0" borderId="37" xfId="83" applyFont="1" applyBorder="1" applyAlignment="1">
      <alignment vertical="center"/>
    </xf>
    <xf numFmtId="198" fontId="16" fillId="0" borderId="38" xfId="110" applyNumberFormat="1" applyFont="1" applyBorder="1" applyAlignment="1">
      <alignment horizontal="center" vertical="center"/>
      <protection/>
    </xf>
    <xf numFmtId="38" fontId="16" fillId="0" borderId="39" xfId="83" applyFont="1" applyBorder="1" applyAlignment="1">
      <alignment vertical="center"/>
    </xf>
    <xf numFmtId="198" fontId="16" fillId="0" borderId="16" xfId="110" applyNumberFormat="1" applyFont="1" applyBorder="1" applyAlignment="1">
      <alignment horizontal="distributed" vertical="center"/>
      <protection/>
    </xf>
    <xf numFmtId="38" fontId="16" fillId="0" borderId="18" xfId="83" applyFont="1" applyBorder="1" applyAlignment="1">
      <alignment vertical="center"/>
    </xf>
    <xf numFmtId="198" fontId="16" fillId="0" borderId="15" xfId="110" applyNumberFormat="1" applyFont="1" applyBorder="1" applyAlignment="1">
      <alignment horizontal="center" vertical="center"/>
      <protection/>
    </xf>
    <xf numFmtId="198" fontId="16" fillId="0" borderId="40" xfId="110" applyNumberFormat="1" applyFont="1" applyBorder="1" applyAlignment="1">
      <alignment horizontal="distributed" vertical="center"/>
      <protection/>
    </xf>
    <xf numFmtId="38" fontId="16" fillId="0" borderId="41" xfId="83" applyFont="1" applyBorder="1" applyAlignment="1">
      <alignment vertical="center"/>
    </xf>
    <xf numFmtId="38" fontId="16" fillId="0" borderId="42" xfId="83" applyFont="1" applyBorder="1" applyAlignment="1">
      <alignment vertical="center"/>
    </xf>
    <xf numFmtId="198" fontId="16" fillId="0" borderId="43" xfId="110" applyNumberFormat="1" applyFont="1" applyBorder="1" applyAlignment="1">
      <alignment horizontal="center" vertical="center"/>
      <protection/>
    </xf>
    <xf numFmtId="38" fontId="16" fillId="0" borderId="44" xfId="83" applyFont="1" applyBorder="1" applyAlignment="1">
      <alignment vertical="center"/>
    </xf>
    <xf numFmtId="198" fontId="16" fillId="0" borderId="45" xfId="110" applyNumberFormat="1" applyFont="1" applyBorder="1" applyAlignment="1">
      <alignment horizontal="center" vertical="center"/>
      <protection/>
    </xf>
    <xf numFmtId="38" fontId="16" fillId="0" borderId="46" xfId="83" applyFont="1" applyBorder="1" applyAlignment="1">
      <alignment vertical="center"/>
    </xf>
    <xf numFmtId="38" fontId="16" fillId="0" borderId="0" xfId="83" applyFont="1" applyBorder="1" applyAlignment="1">
      <alignment vertical="center"/>
    </xf>
    <xf numFmtId="198" fontId="17" fillId="0" borderId="20" xfId="110" applyNumberFormat="1" applyFont="1" applyBorder="1" applyAlignment="1">
      <alignment horizontal="right" vertical="center"/>
      <protection/>
    </xf>
    <xf numFmtId="38" fontId="16" fillId="0" borderId="20" xfId="83" applyFont="1" applyBorder="1" applyAlignment="1">
      <alignment vertical="center"/>
    </xf>
    <xf numFmtId="38" fontId="18" fillId="0" borderId="20" xfId="83" applyFont="1" applyFill="1" applyBorder="1" applyAlignment="1">
      <alignment horizontal="right" vertical="center"/>
    </xf>
    <xf numFmtId="198" fontId="16" fillId="0" borderId="20" xfId="110" applyNumberFormat="1" applyFont="1" applyBorder="1" applyAlignment="1">
      <alignment horizontal="right" vertical="center"/>
      <protection/>
    </xf>
    <xf numFmtId="198" fontId="16" fillId="0" borderId="20" xfId="110" applyNumberFormat="1" applyFont="1" applyBorder="1" applyAlignment="1">
      <alignment vertical="center"/>
      <protection/>
    </xf>
    <xf numFmtId="38" fontId="16" fillId="0" borderId="19" xfId="83" applyFont="1" applyBorder="1" applyAlignment="1">
      <alignment vertical="center"/>
    </xf>
    <xf numFmtId="38" fontId="16" fillId="0" borderId="36" xfId="83" applyFont="1" applyBorder="1" applyAlignment="1">
      <alignment vertical="center"/>
    </xf>
    <xf numFmtId="38" fontId="9" fillId="0" borderId="0" xfId="83" applyFont="1" applyAlignment="1">
      <alignment vertical="center"/>
    </xf>
    <xf numFmtId="187" fontId="2" fillId="0" borderId="0" xfId="83" applyNumberFormat="1" applyFont="1" applyAlignment="1">
      <alignment vertical="center"/>
    </xf>
    <xf numFmtId="38" fontId="12" fillId="0" borderId="47" xfId="83" applyFont="1" applyBorder="1" applyAlignment="1">
      <alignment horizontal="center" vertical="center"/>
    </xf>
    <xf numFmtId="38" fontId="10" fillId="0" borderId="17" xfId="83" applyFont="1" applyBorder="1" applyAlignment="1">
      <alignment horizontal="center" vertical="center" wrapText="1"/>
    </xf>
    <xf numFmtId="38" fontId="10" fillId="0" borderId="17" xfId="83" applyFont="1" applyBorder="1" applyAlignment="1">
      <alignment horizontal="center" vertical="center"/>
    </xf>
    <xf numFmtId="198" fontId="17" fillId="0" borderId="48" xfId="110" applyNumberFormat="1" applyFont="1" applyBorder="1" applyAlignment="1">
      <alignment horizontal="right" vertical="center"/>
      <protection/>
    </xf>
    <xf numFmtId="198" fontId="17" fillId="0" borderId="15" xfId="110" applyNumberFormat="1" applyFont="1" applyBorder="1" applyAlignment="1">
      <alignment horizontal="right" vertical="center"/>
      <protection/>
    </xf>
    <xf numFmtId="199" fontId="17" fillId="0" borderId="49" xfId="110" applyNumberFormat="1" applyFont="1" applyBorder="1" applyAlignment="1">
      <alignment horizontal="right" vertical="center" wrapText="1"/>
      <protection/>
    </xf>
    <xf numFmtId="199" fontId="17" fillId="0" borderId="15" xfId="110" applyNumberFormat="1" applyFont="1" applyBorder="1" applyAlignment="1">
      <alignment horizontal="right" vertical="center" wrapText="1"/>
      <protection/>
    </xf>
    <xf numFmtId="199" fontId="17" fillId="0" borderId="50" xfId="110" applyNumberFormat="1" applyFont="1" applyBorder="1" applyAlignment="1">
      <alignment horizontal="right" vertical="center" wrapText="1"/>
      <protection/>
    </xf>
    <xf numFmtId="198" fontId="16" fillId="0" borderId="50" xfId="110" applyNumberFormat="1" applyFont="1" applyBorder="1" applyAlignment="1">
      <alignment vertical="center"/>
      <protection/>
    </xf>
    <xf numFmtId="38" fontId="12" fillId="0" borderId="45" xfId="83" applyFont="1" applyBorder="1" applyAlignment="1">
      <alignment horizontal="distributed" vertical="center"/>
    </xf>
    <xf numFmtId="38" fontId="12" fillId="0" borderId="28" xfId="83" applyFont="1" applyBorder="1" applyAlignment="1">
      <alignment horizontal="distributed" vertical="center"/>
    </xf>
    <xf numFmtId="38" fontId="12" fillId="0" borderId="45" xfId="83" applyFont="1" applyBorder="1" applyAlignment="1">
      <alignment horizontal="right" vertical="center"/>
    </xf>
    <xf numFmtId="38" fontId="12" fillId="0" borderId="45" xfId="83" applyFont="1" applyBorder="1" applyAlignment="1">
      <alignment horizontal="right"/>
    </xf>
    <xf numFmtId="187" fontId="12" fillId="0" borderId="31" xfId="83" applyNumberFormat="1" applyFont="1" applyBorder="1" applyAlignment="1">
      <alignment horizontal="right" vertical="center"/>
    </xf>
    <xf numFmtId="187" fontId="12" fillId="0" borderId="45" xfId="83" applyNumberFormat="1" applyFont="1" applyBorder="1" applyAlignment="1">
      <alignment horizontal="right" vertical="center"/>
    </xf>
    <xf numFmtId="187" fontId="12" fillId="0" borderId="35" xfId="83" applyNumberFormat="1" applyFont="1" applyBorder="1" applyAlignment="1">
      <alignment horizontal="right" vertical="center"/>
    </xf>
    <xf numFmtId="38" fontId="12" fillId="0" borderId="0" xfId="83" applyFont="1" applyBorder="1" applyAlignment="1">
      <alignment horizontal="distributed" vertical="center"/>
    </xf>
    <xf numFmtId="38" fontId="12" fillId="0" borderId="20" xfId="83" applyFont="1" applyBorder="1" applyAlignment="1">
      <alignment horizontal="distributed" vertical="center"/>
    </xf>
    <xf numFmtId="38" fontId="12" fillId="0" borderId="0" xfId="83" applyFont="1" applyBorder="1" applyAlignment="1">
      <alignment horizontal="right" vertical="center"/>
    </xf>
    <xf numFmtId="38" fontId="12" fillId="0" borderId="0" xfId="83" applyFont="1" applyBorder="1" applyAlignment="1">
      <alignment horizontal="right"/>
    </xf>
    <xf numFmtId="187" fontId="12" fillId="0" borderId="23" xfId="83" applyNumberFormat="1" applyFont="1" applyBorder="1" applyAlignment="1">
      <alignment horizontal="right" vertical="center"/>
    </xf>
    <xf numFmtId="187" fontId="12" fillId="0" borderId="0" xfId="83" applyNumberFormat="1" applyFont="1" applyBorder="1" applyAlignment="1">
      <alignment horizontal="right" vertical="center"/>
    </xf>
    <xf numFmtId="187" fontId="12" fillId="0" borderId="34" xfId="83" applyNumberFormat="1" applyFont="1" applyBorder="1" applyAlignment="1">
      <alignment horizontal="right" vertical="center"/>
    </xf>
    <xf numFmtId="38" fontId="12" fillId="0" borderId="38" xfId="83" applyFont="1" applyBorder="1" applyAlignment="1">
      <alignment horizontal="distributed" vertical="center"/>
    </xf>
    <xf numFmtId="38" fontId="12" fillId="0" borderId="24" xfId="83" applyFont="1" applyBorder="1" applyAlignment="1">
      <alignment horizontal="distributed" vertical="center"/>
    </xf>
    <xf numFmtId="38" fontId="12" fillId="0" borderId="38" xfId="83" applyFont="1" applyBorder="1" applyAlignment="1">
      <alignment horizontal="right" vertical="center"/>
    </xf>
    <xf numFmtId="38" fontId="12" fillId="0" borderId="38" xfId="83" applyFont="1" applyBorder="1" applyAlignment="1">
      <alignment horizontal="right"/>
    </xf>
    <xf numFmtId="187" fontId="12" fillId="0" borderId="27" xfId="83" applyNumberFormat="1" applyFont="1" applyBorder="1" applyAlignment="1">
      <alignment horizontal="right" vertical="center"/>
    </xf>
    <xf numFmtId="187" fontId="12" fillId="0" borderId="38" xfId="83" applyNumberFormat="1" applyFont="1" applyBorder="1" applyAlignment="1">
      <alignment horizontal="right" vertical="center"/>
    </xf>
    <xf numFmtId="187" fontId="12" fillId="0" borderId="33" xfId="83" applyNumberFormat="1" applyFont="1" applyBorder="1" applyAlignment="1">
      <alignment horizontal="right" vertical="center"/>
    </xf>
    <xf numFmtId="38" fontId="12" fillId="0" borderId="10" xfId="83" applyFont="1" applyBorder="1" applyAlignment="1">
      <alignment horizontal="distributed" vertical="center"/>
    </xf>
    <xf numFmtId="38" fontId="12" fillId="0" borderId="32" xfId="83" applyFont="1" applyBorder="1" applyAlignment="1">
      <alignment horizontal="distributed" vertical="center"/>
    </xf>
    <xf numFmtId="198" fontId="12" fillId="0" borderId="51" xfId="110" applyNumberFormat="1" applyFont="1" applyBorder="1" applyAlignment="1">
      <alignment horizontal="center" vertical="center"/>
      <protection/>
    </xf>
    <xf numFmtId="198" fontId="17" fillId="0" borderId="22" xfId="110" applyNumberFormat="1" applyFont="1" applyBorder="1" applyAlignment="1">
      <alignment horizontal="right" vertical="center"/>
      <protection/>
    </xf>
    <xf numFmtId="201" fontId="12" fillId="0" borderId="21" xfId="83" applyNumberFormat="1" applyFont="1" applyBorder="1" applyAlignment="1">
      <alignment vertical="center"/>
    </xf>
    <xf numFmtId="201" fontId="12" fillId="0" borderId="22" xfId="83" applyNumberFormat="1" applyFont="1" applyBorder="1" applyAlignment="1">
      <alignment vertical="center"/>
    </xf>
    <xf numFmtId="194" fontId="12" fillId="0" borderId="23" xfId="83" applyNumberFormat="1" applyFont="1" applyBorder="1" applyAlignment="1">
      <alignment vertical="center"/>
    </xf>
    <xf numFmtId="201" fontId="12" fillId="0" borderId="25" xfId="83" applyNumberFormat="1" applyFont="1" applyBorder="1" applyAlignment="1">
      <alignment vertical="center"/>
    </xf>
    <xf numFmtId="201" fontId="12" fillId="0" borderId="26" xfId="83" applyNumberFormat="1" applyFont="1" applyBorder="1" applyAlignment="1">
      <alignment vertical="center"/>
    </xf>
    <xf numFmtId="194" fontId="12" fillId="0" borderId="26" xfId="83" applyNumberFormat="1" applyFont="1" applyBorder="1" applyAlignment="1">
      <alignment vertical="center"/>
    </xf>
    <xf numFmtId="194" fontId="12" fillId="0" borderId="22" xfId="83" applyNumberFormat="1" applyFont="1" applyBorder="1" applyAlignment="1">
      <alignment vertical="center"/>
    </xf>
    <xf numFmtId="201" fontId="12" fillId="0" borderId="29" xfId="83" applyNumberFormat="1" applyFont="1" applyBorder="1" applyAlignment="1">
      <alignment vertical="center"/>
    </xf>
    <xf numFmtId="201" fontId="12" fillId="0" borderId="30" xfId="83" applyNumberFormat="1" applyFont="1" applyBorder="1" applyAlignment="1">
      <alignment vertical="center"/>
    </xf>
    <xf numFmtId="194" fontId="12" fillId="0" borderId="30" xfId="83" applyNumberFormat="1" applyFont="1" applyBorder="1" applyAlignment="1">
      <alignment vertical="center"/>
    </xf>
    <xf numFmtId="201" fontId="20" fillId="0" borderId="21" xfId="83" applyNumberFormat="1" applyFont="1" applyFill="1" applyBorder="1" applyAlignment="1">
      <alignment horizontal="right" vertical="center"/>
    </xf>
    <xf numFmtId="201" fontId="20" fillId="0" borderId="22" xfId="83" applyNumberFormat="1" applyFont="1" applyFill="1" applyBorder="1" applyAlignment="1">
      <alignment horizontal="right" vertical="center"/>
    </xf>
    <xf numFmtId="201" fontId="20" fillId="0" borderId="52" xfId="83" applyNumberFormat="1" applyFont="1" applyFill="1" applyBorder="1" applyAlignment="1">
      <alignment horizontal="right" vertical="center"/>
    </xf>
    <xf numFmtId="219" fontId="12" fillId="0" borderId="53" xfId="110" applyNumberFormat="1" applyFont="1" applyBorder="1" applyAlignment="1">
      <alignment horizontal="right" vertical="center"/>
      <protection/>
    </xf>
    <xf numFmtId="38" fontId="12" fillId="0" borderId="54" xfId="83" applyFont="1" applyBorder="1" applyAlignment="1">
      <alignment horizontal="center" vertical="center" wrapText="1"/>
    </xf>
    <xf numFmtId="191" fontId="12" fillId="0" borderId="54" xfId="110" applyNumberFormat="1" applyFont="1" applyBorder="1" applyAlignment="1">
      <alignment horizontal="center" vertical="center" wrapText="1"/>
      <protection/>
    </xf>
    <xf numFmtId="198" fontId="12" fillId="0" borderId="54" xfId="110" applyNumberFormat="1" applyFont="1" applyBorder="1" applyAlignment="1">
      <alignment horizontal="center" vertical="center" wrapText="1"/>
      <protection/>
    </xf>
    <xf numFmtId="194" fontId="12" fillId="0" borderId="52" xfId="83" applyNumberFormat="1" applyFont="1" applyBorder="1" applyAlignment="1">
      <alignment vertical="center"/>
    </xf>
    <xf numFmtId="194" fontId="12" fillId="0" borderId="55" xfId="83" applyNumberFormat="1" applyFont="1" applyBorder="1" applyAlignment="1">
      <alignment vertical="center"/>
    </xf>
    <xf numFmtId="0" fontId="9" fillId="0" borderId="0" xfId="105" applyFont="1" applyAlignment="1">
      <alignment vertical="center"/>
      <protection/>
    </xf>
    <xf numFmtId="191" fontId="9" fillId="0" borderId="0" xfId="105" applyNumberFormat="1" applyFont="1" applyAlignment="1">
      <alignment vertical="center"/>
      <protection/>
    </xf>
    <xf numFmtId="0" fontId="2" fillId="0" borderId="0" xfId="105" applyFont="1" applyAlignment="1">
      <alignment horizontal="center" vertical="center"/>
      <protection/>
    </xf>
    <xf numFmtId="0" fontId="10" fillId="0" borderId="56" xfId="105" applyFont="1" applyBorder="1" applyAlignment="1">
      <alignment horizontal="center" vertical="center" wrapText="1"/>
      <protection/>
    </xf>
    <xf numFmtId="0" fontId="10" fillId="0" borderId="17" xfId="105" applyFont="1" applyBorder="1" applyAlignment="1">
      <alignment horizontal="center" vertical="center" wrapText="1"/>
      <protection/>
    </xf>
    <xf numFmtId="0" fontId="21" fillId="0" borderId="17" xfId="105" applyFont="1" applyBorder="1" applyAlignment="1">
      <alignment horizontal="center" vertical="center" wrapText="1"/>
      <protection/>
    </xf>
    <xf numFmtId="0" fontId="17" fillId="0" borderId="48" xfId="105" applyFont="1" applyBorder="1" applyAlignment="1">
      <alignment horizontal="right" vertical="center" wrapText="1"/>
      <protection/>
    </xf>
    <xf numFmtId="0" fontId="17" fillId="0" borderId="49" xfId="105" applyFont="1" applyBorder="1" applyAlignment="1">
      <alignment horizontal="right" vertical="center" wrapText="1"/>
      <protection/>
    </xf>
    <xf numFmtId="0" fontId="17" fillId="0" borderId="15" xfId="105" applyFont="1" applyBorder="1" applyAlignment="1">
      <alignment horizontal="right" vertical="center" wrapText="1"/>
      <protection/>
    </xf>
    <xf numFmtId="0" fontId="17" fillId="0" borderId="50" xfId="105" applyFont="1" applyBorder="1" applyAlignment="1">
      <alignment horizontal="right" vertical="center" wrapText="1"/>
      <protection/>
    </xf>
    <xf numFmtId="38" fontId="12" fillId="0" borderId="23" xfId="83" applyFont="1" applyBorder="1" applyAlignment="1">
      <alignment vertical="center"/>
    </xf>
    <xf numFmtId="38" fontId="12" fillId="0" borderId="0" xfId="83" applyFont="1" applyBorder="1" applyAlignment="1">
      <alignment vertical="center"/>
    </xf>
    <xf numFmtId="38" fontId="12" fillId="0" borderId="34" xfId="83" applyFont="1" applyBorder="1" applyAlignment="1">
      <alignment vertical="center"/>
    </xf>
    <xf numFmtId="38" fontId="12" fillId="0" borderId="22" xfId="83" applyFont="1" applyBorder="1" applyAlignment="1">
      <alignment horizontal="right" vertical="center"/>
    </xf>
    <xf numFmtId="38" fontId="12" fillId="0" borderId="37" xfId="83" applyFont="1" applyBorder="1" applyAlignment="1">
      <alignment vertical="center"/>
    </xf>
    <xf numFmtId="187" fontId="12" fillId="0" borderId="57" xfId="83" applyNumberFormat="1" applyFont="1" applyBorder="1" applyAlignment="1">
      <alignment vertical="center"/>
    </xf>
    <xf numFmtId="187" fontId="12" fillId="0" borderId="0" xfId="83" applyNumberFormat="1" applyFont="1" applyBorder="1" applyAlignment="1">
      <alignment vertical="center"/>
    </xf>
    <xf numFmtId="187" fontId="12" fillId="0" borderId="34" xfId="83" applyNumberFormat="1" applyFont="1" applyBorder="1" applyAlignment="1">
      <alignment vertical="center"/>
    </xf>
    <xf numFmtId="187" fontId="12" fillId="0" borderId="23" xfId="83" applyNumberFormat="1" applyFont="1" applyBorder="1" applyAlignment="1">
      <alignment vertical="center"/>
    </xf>
    <xf numFmtId="0" fontId="2" fillId="0" borderId="0" xfId="105" applyFont="1" applyAlignment="1">
      <alignment/>
      <protection/>
    </xf>
    <xf numFmtId="38" fontId="12" fillId="0" borderId="27" xfId="83" applyFont="1" applyBorder="1" applyAlignment="1">
      <alignment vertical="center"/>
    </xf>
    <xf numFmtId="38" fontId="12" fillId="0" borderId="38" xfId="83" applyFont="1" applyBorder="1" applyAlignment="1">
      <alignment vertical="center"/>
    </xf>
    <xf numFmtId="38" fontId="12" fillId="0" borderId="33" xfId="83" applyFont="1" applyBorder="1" applyAlignment="1">
      <alignment vertical="center"/>
    </xf>
    <xf numFmtId="38" fontId="12" fillId="0" borderId="26" xfId="83" applyFont="1" applyBorder="1" applyAlignment="1">
      <alignment horizontal="right" vertical="center"/>
    </xf>
    <xf numFmtId="38" fontId="12" fillId="0" borderId="39" xfId="83" applyFont="1" applyBorder="1" applyAlignment="1">
      <alignment vertical="center"/>
    </xf>
    <xf numFmtId="187" fontId="12" fillId="0" borderId="58" xfId="83" applyNumberFormat="1" applyFont="1" applyBorder="1" applyAlignment="1">
      <alignment vertical="center"/>
    </xf>
    <xf numFmtId="187" fontId="12" fillId="0" borderId="38" xfId="83" applyNumberFormat="1" applyFont="1" applyBorder="1" applyAlignment="1">
      <alignment vertical="center"/>
    </xf>
    <xf numFmtId="187" fontId="12" fillId="0" borderId="33" xfId="83" applyNumberFormat="1" applyFont="1" applyBorder="1" applyAlignment="1">
      <alignment vertical="center"/>
    </xf>
    <xf numFmtId="187" fontId="12" fillId="0" borderId="27" xfId="83" applyNumberFormat="1" applyFont="1" applyBorder="1" applyAlignment="1">
      <alignment vertical="center"/>
    </xf>
    <xf numFmtId="0" fontId="2" fillId="0" borderId="0" xfId="105" applyFont="1" applyAlignment="1">
      <alignment vertical="center"/>
      <protection/>
    </xf>
    <xf numFmtId="38" fontId="12" fillId="0" borderId="31" xfId="83" applyFont="1" applyBorder="1" applyAlignment="1">
      <alignment vertical="center"/>
    </xf>
    <xf numFmtId="38" fontId="12" fillId="0" borderId="45" xfId="83" applyFont="1" applyBorder="1" applyAlignment="1">
      <alignment vertical="center"/>
    </xf>
    <xf numFmtId="38" fontId="12" fillId="0" borderId="35" xfId="83" applyFont="1" applyBorder="1" applyAlignment="1">
      <alignment horizontal="right" vertical="center"/>
    </xf>
    <xf numFmtId="38" fontId="12" fillId="0" borderId="30" xfId="83" applyFont="1" applyBorder="1" applyAlignment="1">
      <alignment horizontal="right" vertical="center"/>
    </xf>
    <xf numFmtId="38" fontId="12" fillId="0" borderId="46" xfId="83" applyFont="1" applyBorder="1" applyAlignment="1">
      <alignment vertical="center"/>
    </xf>
    <xf numFmtId="187" fontId="12" fillId="0" borderId="59" xfId="83" applyNumberFormat="1" applyFont="1" applyBorder="1" applyAlignment="1">
      <alignment vertical="center"/>
    </xf>
    <xf numFmtId="187" fontId="12" fillId="0" borderId="45" xfId="83" applyNumberFormat="1" applyFont="1" applyBorder="1" applyAlignment="1">
      <alignment vertical="center"/>
    </xf>
    <xf numFmtId="187" fontId="12" fillId="0" borderId="31" xfId="83" applyNumberFormat="1" applyFont="1" applyBorder="1" applyAlignment="1">
      <alignment vertical="center"/>
    </xf>
    <xf numFmtId="38" fontId="12" fillId="0" borderId="35" xfId="83" applyFont="1" applyBorder="1" applyAlignment="1">
      <alignment vertical="center"/>
    </xf>
    <xf numFmtId="187" fontId="12" fillId="0" borderId="35" xfId="83" applyNumberFormat="1" applyFont="1" applyBorder="1" applyAlignment="1">
      <alignment vertical="center"/>
    </xf>
    <xf numFmtId="191" fontId="2" fillId="0" borderId="0" xfId="105" applyNumberFormat="1" applyFont="1" applyAlignment="1">
      <alignment vertical="center"/>
      <protection/>
    </xf>
    <xf numFmtId="38" fontId="2" fillId="0" borderId="0" xfId="105" applyNumberFormat="1" applyFont="1" applyAlignment="1">
      <alignment vertical="center"/>
      <protection/>
    </xf>
    <xf numFmtId="38" fontId="12" fillId="0" borderId="37" xfId="83" applyFont="1" applyBorder="1" applyAlignment="1">
      <alignment horizontal="right" vertical="center"/>
    </xf>
    <xf numFmtId="181" fontId="9" fillId="0" borderId="0" xfId="105" applyNumberFormat="1" applyFont="1" applyAlignment="1">
      <alignment vertical="center"/>
      <protection/>
    </xf>
    <xf numFmtId="181" fontId="2" fillId="0" borderId="0" xfId="105" applyNumberFormat="1" applyFont="1" applyAlignment="1">
      <alignment horizontal="center" vertical="center"/>
      <protection/>
    </xf>
    <xf numFmtId="0" fontId="10" fillId="0" borderId="60" xfId="105" applyFont="1" applyBorder="1" applyAlignment="1">
      <alignment vertical="center" wrapText="1"/>
      <protection/>
    </xf>
    <xf numFmtId="0" fontId="10" fillId="0" borderId="47" xfId="105" applyFont="1" applyBorder="1" applyAlignment="1">
      <alignment vertical="center" wrapText="1"/>
      <protection/>
    </xf>
    <xf numFmtId="0" fontId="17" fillId="0" borderId="19" xfId="105" applyFont="1" applyBorder="1" applyAlignment="1">
      <alignment horizontal="right" vertical="center" wrapText="1"/>
      <protection/>
    </xf>
    <xf numFmtId="38" fontId="12" fillId="0" borderId="22" xfId="83" applyFont="1" applyBorder="1" applyAlignment="1">
      <alignment vertical="center"/>
    </xf>
    <xf numFmtId="40" fontId="12" fillId="0" borderId="21" xfId="83" applyNumberFormat="1" applyFont="1" applyBorder="1" applyAlignment="1">
      <alignment vertical="center"/>
    </xf>
    <xf numFmtId="40" fontId="12" fillId="0" borderId="23" xfId="83" applyNumberFormat="1" applyFont="1" applyBorder="1" applyAlignment="1">
      <alignment vertical="center"/>
    </xf>
    <xf numFmtId="181" fontId="2" fillId="0" borderId="0" xfId="105" applyNumberFormat="1" applyFont="1" applyAlignment="1">
      <alignment/>
      <protection/>
    </xf>
    <xf numFmtId="38" fontId="12" fillId="0" borderId="26" xfId="83" applyFont="1" applyBorder="1" applyAlignment="1">
      <alignment vertical="center"/>
    </xf>
    <xf numFmtId="181" fontId="2" fillId="0" borderId="0" xfId="105" applyNumberFormat="1" applyFont="1" applyAlignment="1">
      <alignment vertical="center"/>
      <protection/>
    </xf>
    <xf numFmtId="38" fontId="12" fillId="0" borderId="30" xfId="83" applyFont="1" applyBorder="1" applyAlignment="1">
      <alignment vertical="center"/>
    </xf>
    <xf numFmtId="40" fontId="12" fillId="0" borderId="29" xfId="83" applyNumberFormat="1" applyFont="1" applyBorder="1" applyAlignment="1">
      <alignment vertical="center"/>
    </xf>
    <xf numFmtId="40" fontId="12" fillId="0" borderId="31" xfId="83" applyNumberFormat="1" applyFont="1" applyBorder="1" applyAlignment="1">
      <alignment vertical="center"/>
    </xf>
    <xf numFmtId="40" fontId="12" fillId="0" borderId="31" xfId="83" applyNumberFormat="1" applyFont="1" applyBorder="1" applyAlignment="1">
      <alignment horizontal="right" vertical="center"/>
    </xf>
    <xf numFmtId="0" fontId="9" fillId="0" borderId="0" xfId="105" applyFont="1" applyBorder="1" applyAlignment="1">
      <alignment vertical="center"/>
      <protection/>
    </xf>
    <xf numFmtId="191" fontId="9" fillId="0" borderId="0" xfId="105" applyNumberFormat="1" applyFont="1" applyBorder="1" applyAlignment="1">
      <alignment vertical="center"/>
      <protection/>
    </xf>
    <xf numFmtId="181" fontId="2" fillId="0" borderId="0" xfId="105" applyNumberFormat="1" applyFont="1" applyBorder="1" applyAlignment="1">
      <alignment vertical="center"/>
      <protection/>
    </xf>
    <xf numFmtId="191" fontId="17" fillId="0" borderId="22" xfId="105" applyNumberFormat="1" applyFont="1" applyBorder="1" applyAlignment="1">
      <alignment horizontal="right" vertical="center" wrapText="1"/>
      <protection/>
    </xf>
    <xf numFmtId="40" fontId="12" fillId="0" borderId="0" xfId="83" applyNumberFormat="1" applyFont="1" applyBorder="1" applyAlignment="1">
      <alignment vertical="center"/>
    </xf>
    <xf numFmtId="40" fontId="12" fillId="0" borderId="38" xfId="83" applyNumberFormat="1" applyFont="1" applyBorder="1" applyAlignment="1">
      <alignment vertical="center"/>
    </xf>
    <xf numFmtId="40" fontId="12" fillId="0" borderId="45" xfId="83" applyNumberFormat="1" applyFont="1" applyBorder="1" applyAlignment="1">
      <alignment horizontal="right" vertical="center"/>
    </xf>
    <xf numFmtId="40" fontId="12" fillId="0" borderId="45" xfId="83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5" fillId="0" borderId="0" xfId="83" applyFont="1" applyAlignment="1">
      <alignment vertical="center"/>
    </xf>
    <xf numFmtId="0" fontId="9" fillId="0" borderId="0" xfId="114" applyFont="1" applyAlignment="1">
      <alignment vertical="center"/>
      <protection/>
    </xf>
    <xf numFmtId="38" fontId="2" fillId="0" borderId="0" xfId="83" applyFont="1" applyAlignment="1">
      <alignment vertical="center" wrapText="1"/>
    </xf>
    <xf numFmtId="0" fontId="9" fillId="0" borderId="0" xfId="0" applyFont="1" applyAlignment="1">
      <alignment vertical="center" wrapText="1"/>
    </xf>
    <xf numFmtId="198" fontId="17" fillId="0" borderId="49" xfId="110" applyNumberFormat="1" applyFont="1" applyFill="1" applyBorder="1" applyAlignment="1">
      <alignment horizontal="right" vertical="center"/>
      <protection/>
    </xf>
    <xf numFmtId="38" fontId="16" fillId="0" borderId="23" xfId="83" applyFont="1" applyFill="1" applyBorder="1" applyAlignment="1">
      <alignment vertical="center"/>
    </xf>
    <xf numFmtId="38" fontId="18" fillId="0" borderId="23" xfId="83" applyFont="1" applyFill="1" applyBorder="1" applyAlignment="1">
      <alignment horizontal="right" vertical="center"/>
    </xf>
    <xf numFmtId="198" fontId="12" fillId="0" borderId="61" xfId="110" applyNumberFormat="1" applyFont="1" applyBorder="1" applyAlignment="1">
      <alignment horizontal="center" vertical="center" wrapText="1"/>
      <protection/>
    </xf>
    <xf numFmtId="198" fontId="12" fillId="0" borderId="0" xfId="110" applyNumberFormat="1" applyFont="1" applyBorder="1" applyAlignment="1">
      <alignment horizontal="distributed" vertical="center"/>
      <protection/>
    </xf>
    <xf numFmtId="200" fontId="12" fillId="0" borderId="23" xfId="83" applyNumberFormat="1" applyFont="1" applyBorder="1" applyAlignment="1">
      <alignment vertical="center"/>
    </xf>
    <xf numFmtId="198" fontId="12" fillId="0" borderId="38" xfId="110" applyNumberFormat="1" applyFont="1" applyBorder="1" applyAlignment="1">
      <alignment horizontal="distributed" vertical="center"/>
      <protection/>
    </xf>
    <xf numFmtId="200" fontId="12" fillId="0" borderId="27" xfId="83" applyNumberFormat="1" applyFont="1" applyBorder="1" applyAlignment="1">
      <alignment vertical="center"/>
    </xf>
    <xf numFmtId="198" fontId="12" fillId="0" borderId="45" xfId="110" applyNumberFormat="1" applyFont="1" applyBorder="1" applyAlignment="1">
      <alignment horizontal="distributed" vertical="center"/>
      <protection/>
    </xf>
    <xf numFmtId="200" fontId="12" fillId="0" borderId="31" xfId="83" applyNumberFormat="1" applyFont="1" applyBorder="1" applyAlignment="1">
      <alignment vertical="center"/>
    </xf>
    <xf numFmtId="198" fontId="12" fillId="0" borderId="10" xfId="110" applyNumberFormat="1" applyFont="1" applyBorder="1" applyAlignment="1">
      <alignment horizontal="distributed" vertical="center"/>
      <protection/>
    </xf>
    <xf numFmtId="200" fontId="12" fillId="0" borderId="55" xfId="83" applyNumberFormat="1" applyFont="1" applyBorder="1" applyAlignment="1">
      <alignment vertical="center"/>
    </xf>
    <xf numFmtId="0" fontId="12" fillId="0" borderId="0" xfId="105" applyFont="1" applyBorder="1" applyAlignment="1">
      <alignment horizontal="left" vertical="center" wrapText="1"/>
      <protection/>
    </xf>
    <xf numFmtId="0" fontId="16" fillId="0" borderId="0" xfId="105" applyFont="1" applyBorder="1" applyAlignment="1">
      <alignment horizontal="distributed"/>
      <protection/>
    </xf>
    <xf numFmtId="0" fontId="16" fillId="0" borderId="38" xfId="105" applyFont="1" applyBorder="1" applyAlignment="1">
      <alignment horizontal="distributed" vertical="center"/>
      <protection/>
    </xf>
    <xf numFmtId="0" fontId="16" fillId="0" borderId="0" xfId="105" applyFont="1" applyBorder="1" applyAlignment="1">
      <alignment horizontal="distributed" vertical="center"/>
      <protection/>
    </xf>
    <xf numFmtId="0" fontId="16" fillId="0" borderId="45" xfId="105" applyFont="1" applyBorder="1" applyAlignment="1">
      <alignment horizontal="distributed" vertical="center"/>
      <protection/>
    </xf>
    <xf numFmtId="0" fontId="16" fillId="0" borderId="10" xfId="105" applyFont="1" applyBorder="1" applyAlignment="1">
      <alignment horizontal="distributed" vertical="center"/>
      <protection/>
    </xf>
    <xf numFmtId="198" fontId="17" fillId="0" borderId="50" xfId="110" applyNumberFormat="1" applyFont="1" applyBorder="1" applyAlignment="1">
      <alignment horizontal="right" vertical="center"/>
      <protection/>
    </xf>
    <xf numFmtId="219" fontId="12" fillId="0" borderId="0" xfId="0" applyNumberFormat="1" applyFont="1" applyAlignment="1">
      <alignment vertical="center"/>
    </xf>
    <xf numFmtId="219" fontId="12" fillId="0" borderId="45" xfId="0" applyNumberFormat="1" applyFont="1" applyBorder="1" applyAlignment="1">
      <alignment vertical="center"/>
    </xf>
    <xf numFmtId="219" fontId="12" fillId="0" borderId="31" xfId="0" applyNumberFormat="1" applyFont="1" applyBorder="1" applyAlignment="1">
      <alignment vertical="center"/>
    </xf>
    <xf numFmtId="219" fontId="12" fillId="0" borderId="55" xfId="0" applyNumberFormat="1" applyFont="1" applyBorder="1" applyAlignment="1">
      <alignment vertical="center"/>
    </xf>
    <xf numFmtId="219" fontId="12" fillId="0" borderId="10" xfId="0" applyNumberFormat="1" applyFont="1" applyBorder="1" applyAlignment="1">
      <alignment vertical="center"/>
    </xf>
    <xf numFmtId="219" fontId="12" fillId="0" borderId="23" xfId="0" applyNumberFormat="1" applyFont="1" applyBorder="1" applyAlignment="1">
      <alignment vertical="center"/>
    </xf>
    <xf numFmtId="191" fontId="17" fillId="0" borderId="20" xfId="105" applyNumberFormat="1" applyFont="1" applyBorder="1" applyAlignment="1">
      <alignment horizontal="right" vertical="center" wrapText="1"/>
      <protection/>
    </xf>
    <xf numFmtId="0" fontId="10" fillId="0" borderId="17" xfId="105" applyFont="1" applyFill="1" applyBorder="1" applyAlignment="1">
      <alignment horizontal="center" vertical="center" wrapText="1"/>
      <protection/>
    </xf>
    <xf numFmtId="219" fontId="12" fillId="0" borderId="29" xfId="0" applyNumberFormat="1" applyFont="1" applyBorder="1" applyAlignment="1">
      <alignment vertical="center"/>
    </xf>
    <xf numFmtId="219" fontId="12" fillId="0" borderId="35" xfId="0" applyNumberFormat="1" applyFont="1" applyBorder="1" applyAlignment="1">
      <alignment vertical="center"/>
    </xf>
    <xf numFmtId="219" fontId="12" fillId="0" borderId="34" xfId="0" applyNumberFormat="1" applyFont="1" applyBorder="1" applyAlignment="1">
      <alignment vertical="center"/>
    </xf>
    <xf numFmtId="219" fontId="12" fillId="0" borderId="62" xfId="0" applyNumberFormat="1" applyFont="1" applyBorder="1" applyAlignment="1">
      <alignment vertical="center"/>
    </xf>
    <xf numFmtId="0" fontId="2" fillId="0" borderId="0" xfId="114" applyFont="1" applyBorder="1">
      <alignment/>
      <protection/>
    </xf>
    <xf numFmtId="0" fontId="9" fillId="0" borderId="0" xfId="114" applyFont="1" applyBorder="1">
      <alignment/>
      <protection/>
    </xf>
    <xf numFmtId="0" fontId="0" fillId="0" borderId="0" xfId="107" applyBorder="1">
      <alignment vertical="center"/>
      <protection/>
    </xf>
    <xf numFmtId="0" fontId="9" fillId="0" borderId="0" xfId="116" applyFont="1" applyBorder="1">
      <alignment/>
      <protection/>
    </xf>
    <xf numFmtId="188" fontId="9" fillId="0" borderId="0" xfId="116" applyNumberFormat="1" applyFont="1" applyBorder="1">
      <alignment/>
      <protection/>
    </xf>
    <xf numFmtId="0" fontId="10" fillId="0" borderId="0" xfId="116" applyFont="1" applyBorder="1">
      <alignment/>
      <protection/>
    </xf>
    <xf numFmtId="188" fontId="10" fillId="0" borderId="0" xfId="116" applyNumberFormat="1" applyFont="1" applyBorder="1">
      <alignment/>
      <protection/>
    </xf>
    <xf numFmtId="38" fontId="16" fillId="0" borderId="29" xfId="83" applyFont="1" applyBorder="1" applyAlignment="1">
      <alignment horizontal="right" vertical="center"/>
    </xf>
    <xf numFmtId="38" fontId="16" fillId="0" borderId="30" xfId="83" applyFont="1" applyBorder="1" applyAlignment="1">
      <alignment horizontal="right" vertical="center"/>
    </xf>
    <xf numFmtId="38" fontId="12" fillId="0" borderId="31" xfId="83" applyFont="1" applyBorder="1" applyAlignment="1">
      <alignment horizontal="right" vertical="center"/>
    </xf>
    <xf numFmtId="38" fontId="12" fillId="0" borderId="46" xfId="83" applyFont="1" applyBorder="1" applyAlignment="1">
      <alignment horizontal="right" vertical="center"/>
    </xf>
    <xf numFmtId="187" fontId="12" fillId="0" borderId="59" xfId="83" applyNumberFormat="1" applyFont="1" applyBorder="1" applyAlignment="1">
      <alignment horizontal="right" vertical="center"/>
    </xf>
    <xf numFmtId="187" fontId="12" fillId="0" borderId="22" xfId="83" applyNumberFormat="1" applyFont="1" applyBorder="1" applyAlignment="1">
      <alignment vertical="center"/>
    </xf>
    <xf numFmtId="40" fontId="12" fillId="0" borderId="29" xfId="83" applyNumberFormat="1" applyFont="1" applyBorder="1" applyAlignment="1">
      <alignment horizontal="right" vertical="center"/>
    </xf>
    <xf numFmtId="38" fontId="16" fillId="0" borderId="35" xfId="83" applyFont="1" applyBorder="1" applyAlignment="1">
      <alignment horizontal="right" vertical="center"/>
    </xf>
    <xf numFmtId="0" fontId="2" fillId="0" borderId="0" xfId="112" applyFont="1" applyFill="1">
      <alignment/>
      <protection/>
    </xf>
    <xf numFmtId="0" fontId="2" fillId="0" borderId="63" xfId="107" applyFont="1" applyBorder="1" applyAlignment="1">
      <alignment horizontal="center" vertical="center" wrapText="1"/>
      <protection/>
    </xf>
    <xf numFmtId="0" fontId="2" fillId="0" borderId="64" xfId="107" applyFont="1" applyBorder="1" applyAlignment="1">
      <alignment horizontal="right" vertical="center" wrapText="1"/>
      <protection/>
    </xf>
    <xf numFmtId="198" fontId="17" fillId="0" borderId="50" xfId="110" applyNumberFormat="1" applyFont="1" applyFill="1" applyBorder="1" applyAlignment="1">
      <alignment horizontal="right" vertical="center"/>
      <protection/>
    </xf>
    <xf numFmtId="38" fontId="16" fillId="0" borderId="34" xfId="83" applyFont="1" applyFill="1" applyBorder="1" applyAlignment="1">
      <alignment vertical="center"/>
    </xf>
    <xf numFmtId="38" fontId="16" fillId="0" borderId="33" xfId="83" applyFont="1" applyFill="1" applyBorder="1" applyAlignment="1">
      <alignment vertical="center"/>
    </xf>
    <xf numFmtId="38" fontId="16" fillId="0" borderId="35" xfId="83" applyFont="1" applyFill="1" applyBorder="1" applyAlignment="1">
      <alignment vertical="center"/>
    </xf>
    <xf numFmtId="38" fontId="18" fillId="0" borderId="34" xfId="83" applyFont="1" applyFill="1" applyBorder="1" applyAlignment="1">
      <alignment horizontal="right" vertical="center"/>
    </xf>
    <xf numFmtId="0" fontId="12" fillId="0" borderId="0" xfId="105" applyFont="1" applyBorder="1" applyAlignment="1">
      <alignment horizontal="distributed"/>
      <protection/>
    </xf>
    <xf numFmtId="0" fontId="12" fillId="0" borderId="38" xfId="105" applyFont="1" applyBorder="1" applyAlignment="1">
      <alignment horizontal="distributed" vertical="center"/>
      <protection/>
    </xf>
    <xf numFmtId="0" fontId="12" fillId="0" borderId="0" xfId="105" applyFont="1" applyBorder="1" applyAlignment="1">
      <alignment horizontal="distributed" vertical="center"/>
      <protection/>
    </xf>
    <xf numFmtId="0" fontId="12" fillId="0" borderId="45" xfId="105" applyFont="1" applyBorder="1" applyAlignment="1">
      <alignment horizontal="distributed" vertical="center"/>
      <protection/>
    </xf>
    <xf numFmtId="0" fontId="12" fillId="0" borderId="10" xfId="105" applyFont="1" applyBorder="1" applyAlignment="1">
      <alignment horizontal="distributed" vertical="center"/>
      <protection/>
    </xf>
    <xf numFmtId="183" fontId="2" fillId="0" borderId="11" xfId="107" applyNumberFormat="1" applyFont="1" applyBorder="1" applyAlignment="1">
      <alignment vertical="center"/>
      <protection/>
    </xf>
    <xf numFmtId="183" fontId="2" fillId="0" borderId="65" xfId="107" applyNumberFormat="1" applyFont="1" applyBorder="1" applyAlignment="1">
      <alignment vertical="center"/>
      <protection/>
    </xf>
    <xf numFmtId="183" fontId="2" fillId="0" borderId="12" xfId="107" applyNumberFormat="1" applyFont="1" applyBorder="1" applyAlignment="1">
      <alignment vertical="center"/>
      <protection/>
    </xf>
    <xf numFmtId="183" fontId="2" fillId="0" borderId="66" xfId="107" applyNumberFormat="1" applyFont="1" applyBorder="1" applyAlignment="1">
      <alignment vertical="center"/>
      <protection/>
    </xf>
    <xf numFmtId="38" fontId="2" fillId="0" borderId="12" xfId="83" applyFont="1" applyBorder="1" applyAlignment="1">
      <alignment vertical="center"/>
    </xf>
    <xf numFmtId="188" fontId="2" fillId="0" borderId="12" xfId="83" applyNumberFormat="1" applyFont="1" applyBorder="1" applyAlignment="1">
      <alignment horizontal="right" vertical="center"/>
    </xf>
    <xf numFmtId="38" fontId="2" fillId="0" borderId="12" xfId="83" applyFont="1" applyBorder="1" applyAlignment="1">
      <alignment horizontal="right" vertical="center"/>
    </xf>
    <xf numFmtId="0" fontId="2" fillId="0" borderId="13" xfId="107" applyFont="1" applyFill="1" applyBorder="1" applyAlignment="1">
      <alignment horizontal="center" vertical="center" wrapText="1"/>
      <protection/>
    </xf>
    <xf numFmtId="0" fontId="2" fillId="0" borderId="14" xfId="107" applyFont="1" applyFill="1" applyBorder="1" applyAlignment="1">
      <alignment horizontal="right" vertical="center" wrapText="1"/>
      <protection/>
    </xf>
    <xf numFmtId="183" fontId="2" fillId="0" borderId="11" xfId="107" applyNumberFormat="1" applyFont="1" applyFill="1" applyBorder="1" applyAlignment="1">
      <alignment vertical="center"/>
      <protection/>
    </xf>
    <xf numFmtId="183" fontId="2" fillId="0" borderId="12" xfId="107" applyNumberFormat="1" applyFont="1" applyFill="1" applyBorder="1" applyAlignment="1">
      <alignment vertical="center"/>
      <protection/>
    </xf>
    <xf numFmtId="49" fontId="2" fillId="0" borderId="12" xfId="114" applyNumberFormat="1" applyFont="1" applyBorder="1" applyAlignment="1">
      <alignment horizontal="center" vertical="center"/>
      <protection/>
    </xf>
    <xf numFmtId="204" fontId="2" fillId="0" borderId="12" xfId="70" applyNumberFormat="1" applyFont="1" applyBorder="1" applyAlignment="1">
      <alignment horizontal="right" vertical="center"/>
    </xf>
    <xf numFmtId="0" fontId="2" fillId="0" borderId="0" xfId="112" applyFont="1" applyFill="1" applyBorder="1" applyAlignment="1">
      <alignment vertical="center" shrinkToFit="1"/>
      <protection/>
    </xf>
    <xf numFmtId="0" fontId="2" fillId="0" borderId="0" xfId="112" applyFont="1" applyFill="1" applyBorder="1" applyAlignment="1">
      <alignment vertical="center"/>
      <protection/>
    </xf>
    <xf numFmtId="0" fontId="2" fillId="0" borderId="0" xfId="112" applyFont="1" applyAlignment="1">
      <alignment horizontal="right" vertical="center"/>
      <protection/>
    </xf>
    <xf numFmtId="0" fontId="2" fillId="0" borderId="67" xfId="106" applyFont="1" applyBorder="1" applyAlignment="1">
      <alignment horizontal="center" vertical="center"/>
      <protection/>
    </xf>
    <xf numFmtId="0" fontId="2" fillId="0" borderId="68" xfId="106" applyFont="1" applyBorder="1" applyAlignment="1">
      <alignment horizontal="center" vertical="center"/>
      <protection/>
    </xf>
    <xf numFmtId="0" fontId="2" fillId="0" borderId="69" xfId="112" applyFont="1" applyBorder="1" applyAlignment="1">
      <alignment horizontal="center" vertical="center"/>
      <protection/>
    </xf>
    <xf numFmtId="38" fontId="2" fillId="0" borderId="70" xfId="83" applyFont="1" applyBorder="1" applyAlignment="1">
      <alignment vertical="center"/>
    </xf>
    <xf numFmtId="187" fontId="2" fillId="0" borderId="70" xfId="83" applyNumberFormat="1" applyFont="1" applyBorder="1" applyAlignment="1">
      <alignment vertical="center"/>
    </xf>
    <xf numFmtId="187" fontId="2" fillId="0" borderId="71" xfId="83" applyNumberFormat="1" applyFont="1" applyBorder="1" applyAlignment="1">
      <alignment vertical="center"/>
    </xf>
    <xf numFmtId="0" fontId="2" fillId="0" borderId="72" xfId="112" applyFont="1" applyBorder="1" applyAlignment="1">
      <alignment horizontal="center" vertical="center"/>
      <protection/>
    </xf>
    <xf numFmtId="38" fontId="2" fillId="0" borderId="73" xfId="83" applyFont="1" applyBorder="1" applyAlignment="1">
      <alignment vertical="center"/>
    </xf>
    <xf numFmtId="187" fontId="2" fillId="0" borderId="73" xfId="83" applyNumberFormat="1" applyFont="1" applyBorder="1" applyAlignment="1">
      <alignment vertical="center"/>
    </xf>
    <xf numFmtId="187" fontId="2" fillId="0" borderId="74" xfId="83" applyNumberFormat="1" applyFont="1" applyBorder="1" applyAlignment="1">
      <alignment vertical="center"/>
    </xf>
    <xf numFmtId="0" fontId="2" fillId="0" borderId="69" xfId="112" applyFont="1" applyBorder="1" applyAlignment="1">
      <alignment vertical="center"/>
      <protection/>
    </xf>
    <xf numFmtId="198" fontId="16" fillId="0" borderId="0" xfId="110" applyNumberFormat="1" applyFont="1" applyBorder="1" applyAlignment="1">
      <alignment horizontal="distributed" vertical="center"/>
      <protection/>
    </xf>
    <xf numFmtId="198" fontId="16" fillId="0" borderId="38" xfId="110" applyNumberFormat="1" applyFont="1" applyBorder="1" applyAlignment="1">
      <alignment horizontal="distributed" vertical="center"/>
      <protection/>
    </xf>
    <xf numFmtId="198" fontId="16" fillId="0" borderId="45" xfId="110" applyNumberFormat="1" applyFont="1" applyBorder="1" applyAlignment="1">
      <alignment horizontal="distributed" vertical="center"/>
      <protection/>
    </xf>
    <xf numFmtId="198" fontId="16" fillId="0" borderId="10" xfId="110" applyNumberFormat="1" applyFont="1" applyBorder="1" applyAlignment="1">
      <alignment horizontal="distributed" vertical="center"/>
      <protection/>
    </xf>
    <xf numFmtId="38" fontId="18" fillId="0" borderId="53" xfId="83" applyFont="1" applyFill="1" applyBorder="1" applyAlignment="1">
      <alignment horizontal="right" vertical="center"/>
    </xf>
    <xf numFmtId="38" fontId="18" fillId="0" borderId="52" xfId="83" applyFont="1" applyFill="1" applyBorder="1" applyAlignment="1">
      <alignment horizontal="right" vertical="center"/>
    </xf>
    <xf numFmtId="40" fontId="16" fillId="0" borderId="52" xfId="83" applyNumberFormat="1" applyFont="1" applyBorder="1" applyAlignment="1">
      <alignment vertical="center"/>
    </xf>
    <xf numFmtId="187" fontId="16" fillId="0" borderId="52" xfId="83" applyNumberFormat="1" applyFont="1" applyBorder="1" applyAlignment="1">
      <alignment vertical="center"/>
    </xf>
    <xf numFmtId="187" fontId="16" fillId="0" borderId="55" xfId="83" applyNumberFormat="1" applyFont="1" applyBorder="1" applyAlignment="1">
      <alignment vertical="center"/>
    </xf>
    <xf numFmtId="38" fontId="16" fillId="0" borderId="62" xfId="83" applyFont="1" applyFill="1" applyBorder="1" applyAlignment="1">
      <alignment vertical="center"/>
    </xf>
    <xf numFmtId="38" fontId="16" fillId="0" borderId="55" xfId="83" applyFont="1" applyFill="1" applyBorder="1" applyAlignment="1">
      <alignment vertical="center"/>
    </xf>
    <xf numFmtId="198" fontId="16" fillId="0" borderId="75" xfId="110" applyNumberFormat="1" applyFont="1" applyBorder="1" applyAlignment="1">
      <alignment horizontal="center" vertical="center"/>
      <protection/>
    </xf>
    <xf numFmtId="198" fontId="16" fillId="0" borderId="76" xfId="110" applyNumberFormat="1" applyFont="1" applyBorder="1" applyAlignment="1">
      <alignment horizontal="center" vertical="center"/>
      <protection/>
    </xf>
    <xf numFmtId="198" fontId="16" fillId="0" borderId="77" xfId="110" applyNumberFormat="1" applyFont="1" applyBorder="1" applyAlignment="1">
      <alignment horizontal="center" vertical="center"/>
      <protection/>
    </xf>
    <xf numFmtId="38" fontId="16" fillId="0" borderId="53" xfId="83" applyFont="1" applyBorder="1" applyAlignment="1">
      <alignment vertical="center"/>
    </xf>
    <xf numFmtId="38" fontId="16" fillId="0" borderId="52" xfId="83" applyFont="1" applyBorder="1" applyAlignment="1">
      <alignment vertical="center"/>
    </xf>
    <xf numFmtId="38" fontId="16" fillId="0" borderId="78" xfId="83" applyFont="1" applyBorder="1" applyAlignment="1">
      <alignment vertical="center"/>
    </xf>
    <xf numFmtId="198" fontId="16" fillId="0" borderId="10" xfId="110" applyNumberFormat="1" applyFont="1" applyBorder="1" applyAlignment="1">
      <alignment horizontal="center" vertical="center"/>
      <protection/>
    </xf>
    <xf numFmtId="198" fontId="16" fillId="0" borderId="79" xfId="110" applyNumberFormat="1" applyFont="1" applyBorder="1" applyAlignment="1">
      <alignment horizontal="center" vertical="center"/>
      <protection/>
    </xf>
    <xf numFmtId="198" fontId="16" fillId="0" borderId="79" xfId="110" applyNumberFormat="1" applyFont="1" applyBorder="1" applyAlignment="1">
      <alignment vertical="center"/>
      <protection/>
    </xf>
    <xf numFmtId="198" fontId="16" fillId="0" borderId="80" xfId="110" applyNumberFormat="1" applyFont="1" applyBorder="1" applyAlignment="1">
      <alignment horizontal="left" vertical="center" wrapText="1"/>
      <protection/>
    </xf>
    <xf numFmtId="198" fontId="16" fillId="0" borderId="81" xfId="110" applyNumberFormat="1" applyFont="1" applyBorder="1" applyAlignment="1">
      <alignment horizontal="center" vertical="center"/>
      <protection/>
    </xf>
    <xf numFmtId="198" fontId="16" fillId="0" borderId="82" xfId="110" applyNumberFormat="1" applyFont="1" applyBorder="1" applyAlignment="1">
      <alignment horizontal="center" vertical="center"/>
      <protection/>
    </xf>
    <xf numFmtId="198" fontId="16" fillId="0" borderId="80" xfId="110" applyNumberFormat="1" applyFont="1" applyBorder="1" applyAlignment="1">
      <alignment horizontal="center" vertical="center"/>
      <protection/>
    </xf>
    <xf numFmtId="198" fontId="16" fillId="0" borderId="83" xfId="110" applyNumberFormat="1" applyFont="1" applyBorder="1" applyAlignment="1">
      <alignment horizontal="center" vertical="center"/>
      <protection/>
    </xf>
    <xf numFmtId="198" fontId="16" fillId="0" borderId="84" xfId="110" applyNumberFormat="1" applyFont="1" applyBorder="1" applyAlignment="1">
      <alignment horizontal="center" vertical="center"/>
      <protection/>
    </xf>
    <xf numFmtId="198" fontId="16" fillId="0" borderId="85" xfId="110" applyNumberFormat="1" applyFont="1" applyBorder="1" applyAlignment="1">
      <alignment horizontal="center" vertical="center"/>
      <protection/>
    </xf>
    <xf numFmtId="198" fontId="17" fillId="0" borderId="49" xfId="110" applyNumberFormat="1" applyFont="1" applyBorder="1" applyAlignment="1">
      <alignment horizontal="right" vertical="center"/>
      <protection/>
    </xf>
    <xf numFmtId="38" fontId="12" fillId="0" borderId="38" xfId="83" applyFont="1" applyBorder="1" applyAlignment="1">
      <alignment horizontal="center" vertical="center"/>
    </xf>
    <xf numFmtId="38" fontId="12" fillId="0" borderId="0" xfId="83" applyFont="1" applyBorder="1" applyAlignment="1">
      <alignment horizontal="center" vertical="center"/>
    </xf>
    <xf numFmtId="38" fontId="12" fillId="0" borderId="10" xfId="83" applyFont="1" applyBorder="1" applyAlignment="1">
      <alignment horizontal="right" vertical="center"/>
    </xf>
    <xf numFmtId="187" fontId="12" fillId="0" borderId="55" xfId="83" applyNumberFormat="1" applyFont="1" applyBorder="1" applyAlignment="1">
      <alignment horizontal="right" vertical="center"/>
    </xf>
    <xf numFmtId="187" fontId="12" fillId="0" borderId="10" xfId="83" applyNumberFormat="1" applyFont="1" applyBorder="1" applyAlignment="1">
      <alignment horizontal="right" vertical="center"/>
    </xf>
    <xf numFmtId="187" fontId="12" fillId="0" borderId="62" xfId="83" applyNumberFormat="1" applyFont="1" applyBorder="1" applyAlignment="1">
      <alignment horizontal="right" vertical="center"/>
    </xf>
    <xf numFmtId="42" fontId="12" fillId="0" borderId="29" xfId="83" applyNumberFormat="1" applyFont="1" applyBorder="1" applyAlignment="1">
      <alignment horizontal="right" vertical="center"/>
    </xf>
    <xf numFmtId="42" fontId="12" fillId="0" borderId="35" xfId="83" applyNumberFormat="1" applyFont="1" applyBorder="1" applyAlignment="1">
      <alignment horizontal="right" vertical="center"/>
    </xf>
    <xf numFmtId="42" fontId="12" fillId="0" borderId="30" xfId="83" applyNumberFormat="1" applyFont="1" applyBorder="1" applyAlignment="1">
      <alignment horizontal="right" vertical="center"/>
    </xf>
    <xf numFmtId="42" fontId="12" fillId="0" borderId="31" xfId="83" applyNumberFormat="1" applyFont="1" applyBorder="1" applyAlignment="1">
      <alignment horizontal="right" vertical="center"/>
    </xf>
    <xf numFmtId="0" fontId="2" fillId="0" borderId="0" xfId="114" applyFont="1" applyBorder="1" applyAlignment="1">
      <alignment/>
      <protection/>
    </xf>
    <xf numFmtId="0" fontId="17" fillId="0" borderId="80" xfId="105" applyFont="1" applyBorder="1" applyAlignment="1">
      <alignment horizontal="right" vertical="center" wrapText="1"/>
      <protection/>
    </xf>
    <xf numFmtId="38" fontId="12" fillId="0" borderId="86" xfId="83" applyFont="1" applyBorder="1" applyAlignment="1">
      <alignment vertical="center"/>
    </xf>
    <xf numFmtId="38" fontId="12" fillId="0" borderId="87" xfId="83" applyFont="1" applyBorder="1" applyAlignment="1">
      <alignment vertical="center"/>
    </xf>
    <xf numFmtId="38" fontId="12" fillId="0" borderId="88" xfId="83" applyFont="1" applyBorder="1" applyAlignment="1">
      <alignment horizontal="right" vertical="center"/>
    </xf>
    <xf numFmtId="38" fontId="12" fillId="0" borderId="88" xfId="83" applyFont="1" applyBorder="1" applyAlignment="1">
      <alignment vertical="center"/>
    </xf>
    <xf numFmtId="38" fontId="12" fillId="0" borderId="89" xfId="83" applyFont="1" applyBorder="1" applyAlignment="1">
      <alignment vertical="center"/>
    </xf>
    <xf numFmtId="38" fontId="12" fillId="0" borderId="55" xfId="83" applyFont="1" applyBorder="1" applyAlignment="1">
      <alignment vertical="center"/>
    </xf>
    <xf numFmtId="38" fontId="12" fillId="0" borderId="10" xfId="83" applyFont="1" applyBorder="1" applyAlignment="1">
      <alignment vertical="center"/>
    </xf>
    <xf numFmtId="38" fontId="12" fillId="0" borderId="62" xfId="83" applyFont="1" applyBorder="1" applyAlignment="1">
      <alignment horizontal="right" vertical="center"/>
    </xf>
    <xf numFmtId="38" fontId="12" fillId="0" borderId="52" xfId="83" applyFont="1" applyBorder="1" applyAlignment="1">
      <alignment horizontal="right" vertical="center"/>
    </xf>
    <xf numFmtId="38" fontId="12" fillId="0" borderId="78" xfId="83" applyFont="1" applyBorder="1" applyAlignment="1">
      <alignment vertical="center"/>
    </xf>
    <xf numFmtId="187" fontId="12" fillId="0" borderId="90" xfId="83" applyNumberFormat="1" applyFont="1" applyBorder="1" applyAlignment="1">
      <alignment vertical="center"/>
    </xf>
    <xf numFmtId="187" fontId="12" fillId="0" borderId="10" xfId="83" applyNumberFormat="1" applyFont="1" applyBorder="1" applyAlignment="1">
      <alignment vertical="center"/>
    </xf>
    <xf numFmtId="187" fontId="12" fillId="0" borderId="52" xfId="83" applyNumberFormat="1" applyFont="1" applyBorder="1" applyAlignment="1">
      <alignment horizontal="right" vertical="center"/>
    </xf>
    <xf numFmtId="187" fontId="12" fillId="0" borderId="55" xfId="83" applyNumberFormat="1" applyFont="1" applyBorder="1" applyAlignment="1">
      <alignment vertical="center"/>
    </xf>
    <xf numFmtId="0" fontId="12" fillId="0" borderId="0" xfId="114" applyFont="1" applyBorder="1" applyAlignment="1">
      <alignment/>
      <protection/>
    </xf>
    <xf numFmtId="0" fontId="10" fillId="0" borderId="61" xfId="105" applyFont="1" applyBorder="1" applyAlignment="1">
      <alignment vertical="center" wrapText="1"/>
      <protection/>
    </xf>
    <xf numFmtId="0" fontId="10" fillId="0" borderId="54" xfId="105" applyFont="1" applyBorder="1" applyAlignment="1">
      <alignment vertical="center" wrapText="1"/>
      <protection/>
    </xf>
    <xf numFmtId="0" fontId="10" fillId="0" borderId="91" xfId="105" applyFont="1" applyBorder="1" applyAlignment="1">
      <alignment vertical="center" wrapText="1"/>
      <protection/>
    </xf>
    <xf numFmtId="40" fontId="12" fillId="0" borderId="27" xfId="83" applyNumberFormat="1" applyFont="1" applyBorder="1" applyAlignment="1">
      <alignment horizontal="right" vertical="center"/>
    </xf>
    <xf numFmtId="40" fontId="12" fillId="0" borderId="27" xfId="83" applyNumberFormat="1" applyFont="1" applyBorder="1" applyAlignment="1">
      <alignment vertical="center"/>
    </xf>
    <xf numFmtId="40" fontId="12" fillId="0" borderId="23" xfId="83" applyNumberFormat="1" applyFont="1" applyBorder="1" applyAlignment="1">
      <alignment horizontal="right" vertical="center"/>
    </xf>
    <xf numFmtId="38" fontId="12" fillId="0" borderId="89" xfId="83" applyFont="1" applyBorder="1" applyAlignment="1">
      <alignment horizontal="right" vertical="center"/>
    </xf>
    <xf numFmtId="38" fontId="12" fillId="0" borderId="55" xfId="83" applyFont="1" applyBorder="1" applyAlignment="1">
      <alignment horizontal="right" vertical="center"/>
    </xf>
    <xf numFmtId="40" fontId="12" fillId="0" borderId="53" xfId="83" applyNumberFormat="1" applyFont="1" applyBorder="1" applyAlignment="1">
      <alignment vertical="center"/>
    </xf>
    <xf numFmtId="40" fontId="12" fillId="0" borderId="55" xfId="83" applyNumberFormat="1" applyFont="1" applyBorder="1" applyAlignment="1">
      <alignment vertical="center"/>
    </xf>
    <xf numFmtId="40" fontId="12" fillId="0" borderId="10" xfId="83" applyNumberFormat="1" applyFont="1" applyBorder="1" applyAlignment="1">
      <alignment vertical="center"/>
    </xf>
    <xf numFmtId="40" fontId="12" fillId="0" borderId="10" xfId="83" applyNumberFormat="1" applyFont="1" applyBorder="1" applyAlignment="1">
      <alignment horizontal="right" vertical="center"/>
    </xf>
    <xf numFmtId="40" fontId="12" fillId="0" borderId="55" xfId="83" applyNumberFormat="1" applyFont="1" applyBorder="1" applyAlignment="1">
      <alignment horizontal="right" vertical="center"/>
    </xf>
    <xf numFmtId="219" fontId="12" fillId="0" borderId="21" xfId="0" applyNumberFormat="1" applyFont="1" applyBorder="1" applyAlignment="1">
      <alignment vertical="center"/>
    </xf>
    <xf numFmtId="219" fontId="12" fillId="0" borderId="21" xfId="83" applyNumberFormat="1" applyFont="1" applyBorder="1" applyAlignment="1">
      <alignment horizontal="right" vertical="center"/>
    </xf>
    <xf numFmtId="219" fontId="12" fillId="0" borderId="29" xfId="83" applyNumberFormat="1" applyFont="1" applyBorder="1" applyAlignment="1">
      <alignment horizontal="right" vertical="center"/>
    </xf>
    <xf numFmtId="219" fontId="12" fillId="0" borderId="53" xfId="83" applyNumberFormat="1" applyFont="1" applyBorder="1" applyAlignment="1">
      <alignment horizontal="right" vertical="center"/>
    </xf>
    <xf numFmtId="42" fontId="12" fillId="0" borderId="45" xfId="0" applyNumberFormat="1" applyFont="1" applyBorder="1" applyAlignment="1">
      <alignment horizontal="right" vertical="center"/>
    </xf>
    <xf numFmtId="42" fontId="12" fillId="0" borderId="35" xfId="0" applyNumberFormat="1" applyFont="1" applyBorder="1" applyAlignment="1">
      <alignment horizontal="right" vertical="center"/>
    </xf>
    <xf numFmtId="219" fontId="12" fillId="0" borderId="25" xfId="0" applyNumberFormat="1" applyFont="1" applyBorder="1" applyAlignment="1">
      <alignment vertical="center"/>
    </xf>
    <xf numFmtId="0" fontId="2" fillId="0" borderId="92" xfId="116" applyFont="1" applyBorder="1" applyAlignment="1">
      <alignment horizontal="center" vertical="center" wrapText="1"/>
      <protection/>
    </xf>
    <xf numFmtId="0" fontId="2" fillId="0" borderId="69" xfId="116" applyFont="1" applyBorder="1" applyAlignment="1">
      <alignment horizontal="right" vertical="center"/>
      <protection/>
    </xf>
    <xf numFmtId="0" fontId="10" fillId="0" borderId="70" xfId="116" applyFont="1" applyBorder="1" applyAlignment="1">
      <alignment horizontal="right" vertical="center"/>
      <protection/>
    </xf>
    <xf numFmtId="0" fontId="2" fillId="0" borderId="71" xfId="116" applyFont="1" applyBorder="1" applyAlignment="1">
      <alignment horizontal="right" vertical="center"/>
      <protection/>
    </xf>
    <xf numFmtId="0" fontId="2" fillId="0" borderId="69" xfId="83" applyNumberFormat="1" applyFont="1" applyBorder="1" applyAlignment="1">
      <alignment vertical="center"/>
    </xf>
    <xf numFmtId="38" fontId="2" fillId="0" borderId="70" xfId="83" applyFont="1" applyBorder="1" applyAlignment="1">
      <alignment horizontal="right" vertical="center"/>
    </xf>
    <xf numFmtId="203" fontId="2" fillId="0" borderId="70" xfId="83" applyNumberFormat="1" applyFont="1" applyBorder="1" applyAlignment="1">
      <alignment horizontal="right" vertical="center"/>
    </xf>
    <xf numFmtId="188" fontId="2" fillId="0" borderId="70" xfId="83" applyNumberFormat="1" applyFont="1" applyBorder="1" applyAlignment="1">
      <alignment horizontal="right" vertical="center"/>
    </xf>
    <xf numFmtId="228" fontId="2" fillId="0" borderId="70" xfId="83" applyNumberFormat="1" applyFont="1" applyBorder="1" applyAlignment="1">
      <alignment horizontal="right" vertical="center"/>
    </xf>
    <xf numFmtId="0" fontId="2" fillId="0" borderId="71" xfId="107" applyFont="1" applyBorder="1" applyAlignment="1">
      <alignment horizontal="center" vertical="center" wrapText="1"/>
      <protection/>
    </xf>
    <xf numFmtId="38" fontId="2" fillId="0" borderId="69" xfId="83" applyFont="1" applyBorder="1" applyAlignment="1">
      <alignment vertical="center"/>
    </xf>
    <xf numFmtId="0" fontId="2" fillId="0" borderId="71" xfId="107" applyFont="1" applyBorder="1" applyAlignment="1">
      <alignment horizontal="center" vertical="center"/>
      <protection/>
    </xf>
    <xf numFmtId="186" fontId="5" fillId="0" borderId="70" xfId="108" applyNumberFormat="1" applyFont="1" applyFill="1" applyBorder="1" applyAlignment="1" quotePrefix="1">
      <alignment horizontal="right" vertical="center"/>
      <protection/>
    </xf>
    <xf numFmtId="0" fontId="2" fillId="0" borderId="72" xfId="83" applyNumberFormat="1" applyFont="1" applyBorder="1" applyAlignment="1">
      <alignment vertical="center"/>
    </xf>
    <xf numFmtId="188" fontId="2" fillId="0" borderId="73" xfId="83" applyNumberFormat="1" applyFont="1" applyBorder="1" applyAlignment="1">
      <alignment horizontal="right" vertical="center"/>
    </xf>
    <xf numFmtId="38" fontId="2" fillId="0" borderId="73" xfId="83" applyFont="1" applyBorder="1" applyAlignment="1">
      <alignment horizontal="right" vertical="center"/>
    </xf>
    <xf numFmtId="228" fontId="2" fillId="0" borderId="73" xfId="83" applyNumberFormat="1" applyFont="1" applyBorder="1" applyAlignment="1">
      <alignment horizontal="right" vertical="center"/>
    </xf>
    <xf numFmtId="0" fontId="2" fillId="0" borderId="74" xfId="107" applyFont="1" applyBorder="1" applyAlignment="1">
      <alignment horizontal="center" vertical="center" wrapText="1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93" xfId="116" applyFont="1" applyBorder="1" applyAlignment="1">
      <alignment horizontal="center" vertical="center" wrapText="1"/>
      <protection/>
    </xf>
    <xf numFmtId="38" fontId="2" fillId="0" borderId="94" xfId="83" applyFont="1" applyBorder="1" applyAlignment="1">
      <alignment horizontal="right" vertical="center"/>
    </xf>
    <xf numFmtId="38" fontId="2" fillId="0" borderId="92" xfId="83" applyFont="1" applyFill="1" applyBorder="1" applyAlignment="1">
      <alignment horizontal="right" vertical="center"/>
    </xf>
    <xf numFmtId="186" fontId="5" fillId="0" borderId="92" xfId="108" applyNumberFormat="1" applyFont="1" applyFill="1" applyBorder="1" applyAlignment="1" quotePrefix="1">
      <alignment horizontal="right" vertical="center"/>
      <protection/>
    </xf>
    <xf numFmtId="187" fontId="2" fillId="0" borderId="92" xfId="83" applyNumberFormat="1" applyFont="1" applyFill="1" applyBorder="1" applyAlignment="1">
      <alignment horizontal="right" vertical="center"/>
    </xf>
    <xf numFmtId="176" fontId="2" fillId="0" borderId="92" xfId="83" applyNumberFormat="1" applyFont="1" applyFill="1" applyBorder="1" applyAlignment="1">
      <alignment horizontal="right" vertical="center"/>
    </xf>
    <xf numFmtId="188" fontId="2" fillId="0" borderId="95" xfId="83" applyNumberFormat="1" applyFont="1" applyFill="1" applyBorder="1" applyAlignment="1">
      <alignment horizontal="right" vertical="center"/>
    </xf>
    <xf numFmtId="38" fontId="2" fillId="0" borderId="96" xfId="83" applyFont="1" applyBorder="1" applyAlignment="1">
      <alignment horizontal="distributed" vertical="center"/>
    </xf>
    <xf numFmtId="38" fontId="2" fillId="0" borderId="97" xfId="83" applyFont="1" applyFill="1" applyBorder="1" applyAlignment="1">
      <alignment vertical="center"/>
    </xf>
    <xf numFmtId="186" fontId="5" fillId="0" borderId="97" xfId="108" applyNumberFormat="1" applyFont="1" applyFill="1" applyBorder="1" applyAlignment="1" quotePrefix="1">
      <alignment horizontal="right" vertical="center"/>
      <protection/>
    </xf>
    <xf numFmtId="187" fontId="2" fillId="0" borderId="97" xfId="83" applyNumberFormat="1" applyFont="1" applyFill="1" applyBorder="1" applyAlignment="1">
      <alignment horizontal="right" vertical="center"/>
    </xf>
    <xf numFmtId="38" fontId="2" fillId="0" borderId="97" xfId="83" applyFont="1" applyFill="1" applyBorder="1" applyAlignment="1">
      <alignment horizontal="right" vertical="center"/>
    </xf>
    <xf numFmtId="176" fontId="2" fillId="0" borderId="97" xfId="83" applyNumberFormat="1" applyFont="1" applyFill="1" applyBorder="1" applyAlignment="1">
      <alignment horizontal="right" vertical="center"/>
    </xf>
    <xf numFmtId="188" fontId="2" fillId="0" borderId="98" xfId="83" applyNumberFormat="1" applyFont="1" applyFill="1" applyBorder="1" applyAlignment="1">
      <alignment horizontal="right" vertical="center"/>
    </xf>
    <xf numFmtId="38" fontId="2" fillId="0" borderId="99" xfId="83" applyFont="1" applyBorder="1" applyAlignment="1">
      <alignment horizontal="right" vertical="center"/>
    </xf>
    <xf numFmtId="38" fontId="2" fillId="0" borderId="100" xfId="83" applyFont="1" applyFill="1" applyBorder="1" applyAlignment="1">
      <alignment vertical="center"/>
    </xf>
    <xf numFmtId="186" fontId="5" fillId="0" borderId="100" xfId="108" applyNumberFormat="1" applyFont="1" applyFill="1" applyBorder="1" applyAlignment="1" quotePrefix="1">
      <alignment horizontal="right" vertical="center"/>
      <protection/>
    </xf>
    <xf numFmtId="187" fontId="2" fillId="0" borderId="100" xfId="83" applyNumberFormat="1" applyFont="1" applyFill="1" applyBorder="1" applyAlignment="1">
      <alignment horizontal="right" vertical="center"/>
    </xf>
    <xf numFmtId="38" fontId="2" fillId="0" borderId="100" xfId="83" applyFont="1" applyFill="1" applyBorder="1" applyAlignment="1">
      <alignment horizontal="right" vertical="center"/>
    </xf>
    <xf numFmtId="176" fontId="2" fillId="0" borderId="100" xfId="83" applyNumberFormat="1" applyFont="1" applyFill="1" applyBorder="1" applyAlignment="1">
      <alignment horizontal="right" vertical="center"/>
    </xf>
    <xf numFmtId="188" fontId="2" fillId="0" borderId="101" xfId="83" applyNumberFormat="1" applyFont="1" applyFill="1" applyBorder="1" applyAlignment="1">
      <alignment horizontal="right" vertical="center"/>
    </xf>
    <xf numFmtId="38" fontId="2" fillId="0" borderId="99" xfId="83" applyFont="1" applyBorder="1" applyAlignment="1">
      <alignment horizontal="distributed" vertical="center"/>
    </xf>
    <xf numFmtId="38" fontId="2" fillId="0" borderId="102" xfId="83" applyFont="1" applyBorder="1" applyAlignment="1">
      <alignment horizontal="distributed" vertical="center"/>
    </xf>
    <xf numFmtId="38" fontId="2" fillId="0" borderId="103" xfId="83" applyFont="1" applyFill="1" applyBorder="1" applyAlignment="1">
      <alignment vertical="center"/>
    </xf>
    <xf numFmtId="186" fontId="5" fillId="0" borderId="103" xfId="108" applyNumberFormat="1" applyFont="1" applyFill="1" applyBorder="1" applyAlignment="1" quotePrefix="1">
      <alignment horizontal="right" vertical="center"/>
      <protection/>
    </xf>
    <xf numFmtId="187" fontId="2" fillId="0" borderId="103" xfId="83" applyNumberFormat="1" applyFont="1" applyFill="1" applyBorder="1" applyAlignment="1">
      <alignment horizontal="right" vertical="center"/>
    </xf>
    <xf numFmtId="38" fontId="2" fillId="0" borderId="103" xfId="83" applyFont="1" applyFill="1" applyBorder="1" applyAlignment="1">
      <alignment horizontal="right" vertical="center"/>
    </xf>
    <xf numFmtId="176" fontId="2" fillId="0" borderId="103" xfId="83" applyNumberFormat="1" applyFont="1" applyFill="1" applyBorder="1" applyAlignment="1">
      <alignment horizontal="right" vertical="center"/>
    </xf>
    <xf numFmtId="188" fontId="2" fillId="0" borderId="104" xfId="83" applyNumberFormat="1" applyFont="1" applyFill="1" applyBorder="1" applyAlignment="1">
      <alignment horizontal="right" vertical="center"/>
    </xf>
    <xf numFmtId="38" fontId="22" fillId="0" borderId="105" xfId="83" applyFont="1" applyBorder="1" applyAlignment="1">
      <alignment horizontal="distributed" vertical="center"/>
    </xf>
    <xf numFmtId="38" fontId="22" fillId="0" borderId="106" xfId="83" applyFont="1" applyFill="1" applyBorder="1" applyAlignment="1">
      <alignment vertical="center"/>
    </xf>
    <xf numFmtId="186" fontId="23" fillId="0" borderId="106" xfId="108" applyNumberFormat="1" applyFont="1" applyFill="1" applyBorder="1" applyAlignment="1" quotePrefix="1">
      <alignment horizontal="right" vertical="center"/>
      <protection/>
    </xf>
    <xf numFmtId="187" fontId="22" fillId="0" borderId="106" xfId="83" applyNumberFormat="1" applyFont="1" applyFill="1" applyBorder="1" applyAlignment="1">
      <alignment horizontal="right" vertical="center"/>
    </xf>
    <xf numFmtId="38" fontId="22" fillId="0" borderId="106" xfId="83" applyFont="1" applyFill="1" applyBorder="1" applyAlignment="1">
      <alignment horizontal="right" vertical="center"/>
    </xf>
    <xf numFmtId="176" fontId="22" fillId="0" borderId="106" xfId="83" applyNumberFormat="1" applyFont="1" applyFill="1" applyBorder="1" applyAlignment="1">
      <alignment horizontal="right" vertical="center"/>
    </xf>
    <xf numFmtId="188" fontId="22" fillId="0" borderId="107" xfId="83" applyNumberFormat="1" applyFont="1" applyFill="1" applyBorder="1" applyAlignment="1">
      <alignment horizontal="right" vertical="center"/>
    </xf>
    <xf numFmtId="38" fontId="2" fillId="0" borderId="108" xfId="83" applyFont="1" applyBorder="1" applyAlignment="1">
      <alignment horizontal="distributed" vertical="center"/>
    </xf>
    <xf numFmtId="38" fontId="2" fillId="0" borderId="109" xfId="83" applyFont="1" applyFill="1" applyBorder="1" applyAlignment="1">
      <alignment vertical="center"/>
    </xf>
    <xf numFmtId="186" fontId="5" fillId="0" borderId="109" xfId="108" applyNumberFormat="1" applyFont="1" applyFill="1" applyBorder="1" applyAlignment="1" quotePrefix="1">
      <alignment horizontal="right" vertical="center"/>
      <protection/>
    </xf>
    <xf numFmtId="187" fontId="2" fillId="0" borderId="109" xfId="83" applyNumberFormat="1" applyFont="1" applyFill="1" applyBorder="1" applyAlignment="1">
      <alignment horizontal="right" vertical="center"/>
    </xf>
    <xf numFmtId="38" fontId="2" fillId="0" borderId="109" xfId="83" applyFont="1" applyFill="1" applyBorder="1" applyAlignment="1">
      <alignment horizontal="right" vertical="center"/>
    </xf>
    <xf numFmtId="176" fontId="2" fillId="0" borderId="109" xfId="83" applyNumberFormat="1" applyFont="1" applyFill="1" applyBorder="1" applyAlignment="1">
      <alignment horizontal="right" vertical="center"/>
    </xf>
    <xf numFmtId="188" fontId="2" fillId="0" borderId="110" xfId="83" applyNumberFormat="1" applyFont="1" applyFill="1" applyBorder="1" applyAlignment="1">
      <alignment horizontal="right" vertical="center"/>
    </xf>
    <xf numFmtId="38" fontId="2" fillId="0" borderId="111" xfId="83" applyFont="1" applyFill="1" applyBorder="1" applyAlignment="1">
      <alignment horizontal="center" vertical="center"/>
    </xf>
    <xf numFmtId="38" fontId="2" fillId="0" borderId="112" xfId="83" applyFont="1" applyFill="1" applyBorder="1" applyAlignment="1">
      <alignment horizontal="center" vertical="center"/>
    </xf>
    <xf numFmtId="38" fontId="2" fillId="0" borderId="111" xfId="83" applyFont="1" applyFill="1" applyBorder="1" applyAlignment="1">
      <alignment horizontal="center" vertical="center" wrapText="1"/>
    </xf>
    <xf numFmtId="38" fontId="2" fillId="0" borderId="113" xfId="83" applyFont="1" applyFill="1" applyBorder="1" applyAlignment="1">
      <alignment horizontal="center" vertical="center"/>
    </xf>
    <xf numFmtId="189" fontId="5" fillId="0" borderId="114" xfId="116" applyNumberFormat="1" applyFont="1" applyFill="1" applyBorder="1" applyAlignment="1">
      <alignment horizontal="right" vertical="center" wrapText="1"/>
      <protection/>
    </xf>
    <xf numFmtId="40" fontId="2" fillId="0" borderId="92" xfId="83" applyNumberFormat="1" applyFont="1" applyFill="1" applyBorder="1" applyAlignment="1">
      <alignment horizontal="right" vertical="center"/>
    </xf>
    <xf numFmtId="186" fontId="5" fillId="0" borderId="92" xfId="108" applyNumberFormat="1" applyFont="1" applyFill="1" applyBorder="1" applyAlignment="1">
      <alignment horizontal="right" vertical="center"/>
      <protection/>
    </xf>
    <xf numFmtId="188" fontId="2" fillId="0" borderId="115" xfId="83" applyNumberFormat="1" applyFont="1" applyFill="1" applyBorder="1" applyAlignment="1">
      <alignment horizontal="right" vertical="center"/>
    </xf>
    <xf numFmtId="0" fontId="5" fillId="0" borderId="116" xfId="116" applyNumberFormat="1" applyFont="1" applyFill="1" applyBorder="1" applyAlignment="1">
      <alignment horizontal="right" vertical="center" wrapText="1"/>
      <protection/>
    </xf>
    <xf numFmtId="187" fontId="2" fillId="0" borderId="97" xfId="83" applyNumberFormat="1" applyFont="1" applyFill="1" applyBorder="1" applyAlignment="1">
      <alignment vertical="center"/>
    </xf>
    <xf numFmtId="40" fontId="2" fillId="0" borderId="97" xfId="83" applyNumberFormat="1" applyFont="1" applyFill="1" applyBorder="1" applyAlignment="1">
      <alignment vertical="center"/>
    </xf>
    <xf numFmtId="188" fontId="2" fillId="0" borderId="117" xfId="83" applyNumberFormat="1" applyFont="1" applyFill="1" applyBorder="1" applyAlignment="1">
      <alignment horizontal="right" vertical="center"/>
    </xf>
    <xf numFmtId="0" fontId="5" fillId="0" borderId="118" xfId="116" applyNumberFormat="1" applyFont="1" applyFill="1" applyBorder="1" applyAlignment="1">
      <alignment horizontal="right" vertical="center" wrapText="1"/>
      <protection/>
    </xf>
    <xf numFmtId="187" fontId="2" fillId="0" borderId="100" xfId="83" applyNumberFormat="1" applyFont="1" applyFill="1" applyBorder="1" applyAlignment="1">
      <alignment vertical="center"/>
    </xf>
    <xf numFmtId="40" fontId="2" fillId="0" borderId="100" xfId="83" applyNumberFormat="1" applyFont="1" applyFill="1" applyBorder="1" applyAlignment="1">
      <alignment vertical="center"/>
    </xf>
    <xf numFmtId="188" fontId="2" fillId="0" borderId="119" xfId="83" applyNumberFormat="1" applyFont="1" applyFill="1" applyBorder="1" applyAlignment="1">
      <alignment horizontal="right" vertical="center"/>
    </xf>
    <xf numFmtId="0" fontId="5" fillId="0" borderId="120" xfId="116" applyNumberFormat="1" applyFont="1" applyFill="1" applyBorder="1" applyAlignment="1">
      <alignment horizontal="right" vertical="center" wrapText="1"/>
      <protection/>
    </xf>
    <xf numFmtId="187" fontId="2" fillId="0" borderId="103" xfId="83" applyNumberFormat="1" applyFont="1" applyFill="1" applyBorder="1" applyAlignment="1">
      <alignment vertical="center"/>
    </xf>
    <xf numFmtId="40" fontId="2" fillId="0" borderId="103" xfId="83" applyNumberFormat="1" applyFont="1" applyFill="1" applyBorder="1" applyAlignment="1">
      <alignment vertical="center"/>
    </xf>
    <xf numFmtId="188" fontId="2" fillId="0" borderId="121" xfId="83" applyNumberFormat="1" applyFont="1" applyFill="1" applyBorder="1" applyAlignment="1">
      <alignment horizontal="right" vertical="center"/>
    </xf>
    <xf numFmtId="0" fontId="23" fillId="0" borderId="122" xfId="116" applyNumberFormat="1" applyFont="1" applyFill="1" applyBorder="1" applyAlignment="1">
      <alignment horizontal="right" vertical="center" wrapText="1"/>
      <protection/>
    </xf>
    <xf numFmtId="187" fontId="22" fillId="0" borderId="106" xfId="83" applyNumberFormat="1" applyFont="1" applyFill="1" applyBorder="1" applyAlignment="1">
      <alignment vertical="center"/>
    </xf>
    <xf numFmtId="40" fontId="22" fillId="0" borderId="106" xfId="83" applyNumberFormat="1" applyFont="1" applyFill="1" applyBorder="1" applyAlignment="1">
      <alignment vertical="center"/>
    </xf>
    <xf numFmtId="188" fontId="22" fillId="0" borderId="123" xfId="83" applyNumberFormat="1" applyFont="1" applyFill="1" applyBorder="1" applyAlignment="1">
      <alignment horizontal="right" vertical="center"/>
    </xf>
    <xf numFmtId="0" fontId="5" fillId="0" borderId="124" xfId="116" applyNumberFormat="1" applyFont="1" applyFill="1" applyBorder="1" applyAlignment="1">
      <alignment horizontal="right" vertical="center" wrapText="1"/>
      <protection/>
    </xf>
    <xf numFmtId="187" fontId="2" fillId="0" borderId="109" xfId="83" applyNumberFormat="1" applyFont="1" applyFill="1" applyBorder="1" applyAlignment="1">
      <alignment vertical="center"/>
    </xf>
    <xf numFmtId="40" fontId="2" fillId="0" borderId="109" xfId="83" applyNumberFormat="1" applyFont="1" applyFill="1" applyBorder="1" applyAlignment="1">
      <alignment vertical="center"/>
    </xf>
    <xf numFmtId="188" fontId="2" fillId="0" borderId="125" xfId="83" applyNumberFormat="1" applyFont="1" applyFill="1" applyBorder="1" applyAlignment="1">
      <alignment horizontal="right" vertical="center"/>
    </xf>
    <xf numFmtId="38" fontId="2" fillId="0" borderId="100" xfId="83" applyNumberFormat="1" applyFont="1" applyFill="1" applyBorder="1" applyAlignment="1">
      <alignment vertical="center"/>
    </xf>
    <xf numFmtId="38" fontId="12" fillId="0" borderId="0" xfId="83" applyFont="1" applyAlignment="1">
      <alignment/>
    </xf>
    <xf numFmtId="0" fontId="2" fillId="0" borderId="70" xfId="116" applyFont="1" applyBorder="1" applyAlignment="1">
      <alignment horizontal="right"/>
      <protection/>
    </xf>
    <xf numFmtId="0" fontId="2" fillId="0" borderId="126" xfId="116" applyFont="1" applyBorder="1" applyAlignment="1">
      <alignment horizontal="center" vertical="center"/>
      <protection/>
    </xf>
    <xf numFmtId="205" fontId="2" fillId="0" borderId="127" xfId="116" applyNumberFormat="1" applyFont="1" applyBorder="1" applyAlignment="1">
      <alignment horizontal="center" vertical="center"/>
      <protection/>
    </xf>
    <xf numFmtId="176" fontId="2" fillId="0" borderId="127" xfId="116" applyNumberFormat="1" applyFont="1" applyBorder="1" applyAlignment="1">
      <alignment horizontal="center" vertical="center"/>
      <protection/>
    </xf>
    <xf numFmtId="204" fontId="2" fillId="0" borderId="128" xfId="116" applyNumberFormat="1" applyFont="1" applyBorder="1" applyAlignment="1">
      <alignment horizontal="center" vertical="center"/>
      <protection/>
    </xf>
    <xf numFmtId="0" fontId="2" fillId="0" borderId="129" xfId="116" applyFont="1" applyBorder="1" applyAlignment="1">
      <alignment horizontal="right"/>
      <protection/>
    </xf>
    <xf numFmtId="205" fontId="2" fillId="0" borderId="130" xfId="116" applyNumberFormat="1" applyFont="1" applyBorder="1" applyAlignment="1">
      <alignment horizontal="right"/>
      <protection/>
    </xf>
    <xf numFmtId="176" fontId="2" fillId="0" borderId="130" xfId="83" applyNumberFormat="1" applyFont="1" applyBorder="1" applyAlignment="1">
      <alignment horizontal="right"/>
    </xf>
    <xf numFmtId="204" fontId="2" fillId="0" borderId="131" xfId="116" applyNumberFormat="1" applyFont="1" applyBorder="1" applyAlignment="1">
      <alignment horizontal="right"/>
      <protection/>
    </xf>
    <xf numFmtId="205" fontId="2" fillId="0" borderId="130" xfId="71" applyNumberFormat="1" applyFont="1" applyBorder="1" applyAlignment="1">
      <alignment vertical="center"/>
    </xf>
    <xf numFmtId="204" fontId="2" fillId="0" borderId="131" xfId="71" applyNumberFormat="1" applyFont="1" applyBorder="1" applyAlignment="1">
      <alignment horizontal="right" vertical="center"/>
    </xf>
    <xf numFmtId="205" fontId="11" fillId="0" borderId="130" xfId="71" applyNumberFormat="1" applyFont="1" applyBorder="1" applyAlignment="1">
      <alignment vertical="center"/>
    </xf>
    <xf numFmtId="204" fontId="11" fillId="0" borderId="131" xfId="71" applyNumberFormat="1" applyFont="1" applyBorder="1" applyAlignment="1">
      <alignment horizontal="right" vertical="center"/>
    </xf>
    <xf numFmtId="206" fontId="2" fillId="0" borderId="127" xfId="116" applyNumberFormat="1" applyFont="1" applyBorder="1" applyAlignment="1">
      <alignment horizontal="center" vertical="center"/>
      <protection/>
    </xf>
    <xf numFmtId="204" fontId="2" fillId="0" borderId="132" xfId="116" applyNumberFormat="1" applyFont="1" applyBorder="1" applyAlignment="1">
      <alignment horizontal="center" vertical="center"/>
      <protection/>
    </xf>
    <xf numFmtId="204" fontId="2" fillId="0" borderId="133" xfId="116" applyNumberFormat="1" applyFont="1" applyBorder="1" applyAlignment="1">
      <alignment horizontal="right"/>
      <protection/>
    </xf>
    <xf numFmtId="204" fontId="2" fillId="0" borderId="133" xfId="71" applyNumberFormat="1" applyFont="1" applyBorder="1" applyAlignment="1">
      <alignment horizontal="right" vertical="center"/>
    </xf>
    <xf numFmtId="0" fontId="2" fillId="0" borderId="134" xfId="116" applyFont="1" applyBorder="1" applyAlignment="1">
      <alignment horizontal="center" vertical="center"/>
      <protection/>
    </xf>
    <xf numFmtId="0" fontId="2" fillId="0" borderId="135" xfId="116" applyFont="1" applyBorder="1" applyAlignment="1">
      <alignment horizontal="right"/>
      <protection/>
    </xf>
    <xf numFmtId="0" fontId="2" fillId="0" borderId="127" xfId="116" applyFont="1" applyBorder="1" applyAlignment="1">
      <alignment horizontal="center" vertical="center"/>
      <protection/>
    </xf>
    <xf numFmtId="0" fontId="2" fillId="0" borderId="128" xfId="116" applyFont="1" applyBorder="1" applyAlignment="1">
      <alignment horizontal="center" vertical="center"/>
      <protection/>
    </xf>
    <xf numFmtId="0" fontId="2" fillId="0" borderId="136" xfId="116" applyFont="1" applyBorder="1" applyAlignment="1">
      <alignment horizontal="center" vertical="center"/>
      <protection/>
    </xf>
    <xf numFmtId="204" fontId="2" fillId="0" borderId="137" xfId="116" applyNumberFormat="1" applyFont="1" applyBorder="1" applyAlignment="1">
      <alignment horizontal="right"/>
      <protection/>
    </xf>
    <xf numFmtId="204" fontId="2" fillId="0" borderId="137" xfId="71" applyNumberFormat="1" applyFont="1" applyBorder="1" applyAlignment="1">
      <alignment horizontal="right" vertical="center"/>
    </xf>
    <xf numFmtId="0" fontId="2" fillId="0" borderId="70" xfId="116" applyFont="1" applyBorder="1" applyAlignment="1">
      <alignment horizontal="center"/>
      <protection/>
    </xf>
    <xf numFmtId="38" fontId="2" fillId="0" borderId="129" xfId="83" applyFont="1" applyBorder="1" applyAlignment="1">
      <alignment vertical="center"/>
    </xf>
    <xf numFmtId="176" fontId="2" fillId="0" borderId="130" xfId="83" applyNumberFormat="1" applyFont="1" applyBorder="1" applyAlignment="1">
      <alignment horizontal="right" vertical="center"/>
    </xf>
    <xf numFmtId="38" fontId="2" fillId="0" borderId="135" xfId="83" applyFont="1" applyBorder="1" applyAlignment="1">
      <alignment vertical="center"/>
    </xf>
    <xf numFmtId="38" fontId="2" fillId="0" borderId="126" xfId="83" applyFont="1" applyBorder="1" applyAlignment="1">
      <alignment vertical="center"/>
    </xf>
    <xf numFmtId="205" fontId="2" fillId="0" borderId="127" xfId="71" applyNumberFormat="1" applyFont="1" applyBorder="1" applyAlignment="1">
      <alignment vertical="center"/>
    </xf>
    <xf numFmtId="176" fontId="2" fillId="0" borderId="127" xfId="83" applyNumberFormat="1" applyFont="1" applyBorder="1" applyAlignment="1">
      <alignment horizontal="right" vertical="center"/>
    </xf>
    <xf numFmtId="204" fontId="2" fillId="0" borderId="128" xfId="71" applyNumberFormat="1" applyFont="1" applyBorder="1" applyAlignment="1">
      <alignment horizontal="right" vertical="center"/>
    </xf>
    <xf numFmtId="204" fontId="2" fillId="0" borderId="132" xfId="71" applyNumberFormat="1" applyFont="1" applyBorder="1" applyAlignment="1">
      <alignment horizontal="right" vertical="center"/>
    </xf>
    <xf numFmtId="38" fontId="2" fillId="0" borderId="134" xfId="83" applyFont="1" applyBorder="1" applyAlignment="1">
      <alignment vertical="center"/>
    </xf>
    <xf numFmtId="204" fontId="2" fillId="0" borderId="136" xfId="71" applyNumberFormat="1" applyFont="1" applyBorder="1" applyAlignment="1">
      <alignment horizontal="right" vertical="center"/>
    </xf>
    <xf numFmtId="0" fontId="2" fillId="0" borderId="97" xfId="116" applyFont="1" applyBorder="1" applyAlignment="1">
      <alignment horizontal="center" vertical="center"/>
      <protection/>
    </xf>
    <xf numFmtId="38" fontId="2" fillId="0" borderId="138" xfId="83" applyFont="1" applyBorder="1" applyAlignment="1">
      <alignment vertical="center"/>
    </xf>
    <xf numFmtId="205" fontId="2" fillId="0" borderId="139" xfId="71" applyNumberFormat="1" applyFont="1" applyBorder="1" applyAlignment="1">
      <alignment vertical="center"/>
    </xf>
    <xf numFmtId="176" fontId="2" fillId="0" borderId="139" xfId="83" applyNumberFormat="1" applyFont="1" applyBorder="1" applyAlignment="1">
      <alignment horizontal="right" vertical="center"/>
    </xf>
    <xf numFmtId="204" fontId="2" fillId="0" borderId="140" xfId="71" applyNumberFormat="1" applyFont="1" applyBorder="1" applyAlignment="1">
      <alignment horizontal="right" vertical="center"/>
    </xf>
    <xf numFmtId="192" fontId="5" fillId="0" borderId="138" xfId="108" applyNumberFormat="1" applyFont="1" applyFill="1" applyBorder="1" applyAlignment="1" quotePrefix="1">
      <alignment horizontal="right" vertical="center"/>
      <protection/>
    </xf>
    <xf numFmtId="204" fontId="2" fillId="0" borderId="141" xfId="71" applyNumberFormat="1" applyFont="1" applyBorder="1" applyAlignment="1">
      <alignment horizontal="right" vertical="center"/>
    </xf>
    <xf numFmtId="192" fontId="5" fillId="0" borderId="142" xfId="108" applyNumberFormat="1" applyFont="1" applyFill="1" applyBorder="1" applyAlignment="1" quotePrefix="1">
      <alignment horizontal="right" vertical="center"/>
      <protection/>
    </xf>
    <xf numFmtId="204" fontId="2" fillId="0" borderId="143" xfId="71" applyNumberFormat="1" applyFont="1" applyBorder="1" applyAlignment="1">
      <alignment horizontal="right" vertical="center"/>
    </xf>
    <xf numFmtId="0" fontId="2" fillId="0" borderId="100" xfId="116" applyFont="1" applyBorder="1" applyAlignment="1">
      <alignment horizontal="center" vertical="center"/>
      <protection/>
    </xf>
    <xf numFmtId="38" fontId="2" fillId="0" borderId="144" xfId="83" applyFont="1" applyBorder="1" applyAlignment="1">
      <alignment vertical="center"/>
    </xf>
    <xf numFmtId="205" fontId="2" fillId="0" borderId="145" xfId="71" applyNumberFormat="1" applyFont="1" applyBorder="1" applyAlignment="1">
      <alignment vertical="center"/>
    </xf>
    <xf numFmtId="176" fontId="2" fillId="0" borderId="145" xfId="83" applyNumberFormat="1" applyFont="1" applyBorder="1" applyAlignment="1">
      <alignment horizontal="right" vertical="center"/>
    </xf>
    <xf numFmtId="204" fontId="2" fillId="0" borderId="146" xfId="71" applyNumberFormat="1" applyFont="1" applyBorder="1" applyAlignment="1">
      <alignment horizontal="right" vertical="center"/>
    </xf>
    <xf numFmtId="192" fontId="5" fillId="0" borderId="144" xfId="108" applyNumberFormat="1" applyFont="1" applyFill="1" applyBorder="1" applyAlignment="1" quotePrefix="1">
      <alignment horizontal="right" vertical="center"/>
      <protection/>
    </xf>
    <xf numFmtId="204" fontId="2" fillId="0" borderId="147" xfId="71" applyNumberFormat="1" applyFont="1" applyBorder="1" applyAlignment="1">
      <alignment horizontal="right" vertical="center"/>
    </xf>
    <xf numFmtId="192" fontId="5" fillId="0" borderId="148" xfId="108" applyNumberFormat="1" applyFont="1" applyFill="1" applyBorder="1" applyAlignment="1" quotePrefix="1">
      <alignment horizontal="right" vertical="center"/>
      <protection/>
    </xf>
    <xf numFmtId="204" fontId="2" fillId="0" borderId="149" xfId="71" applyNumberFormat="1" applyFont="1" applyBorder="1" applyAlignment="1">
      <alignment horizontal="right" vertical="center"/>
    </xf>
    <xf numFmtId="0" fontId="2" fillId="0" borderId="150" xfId="116" applyFont="1" applyBorder="1" applyAlignment="1">
      <alignment horizontal="center" vertical="center"/>
      <protection/>
    </xf>
    <xf numFmtId="38" fontId="2" fillId="0" borderId="151" xfId="83" applyFont="1" applyBorder="1" applyAlignment="1">
      <alignment vertical="center"/>
    </xf>
    <xf numFmtId="205" fontId="2" fillId="0" borderId="152" xfId="71" applyNumberFormat="1" applyFont="1" applyBorder="1" applyAlignment="1">
      <alignment vertical="center"/>
    </xf>
    <xf numFmtId="176" fontId="2" fillId="0" borderId="152" xfId="83" applyNumberFormat="1" applyFont="1" applyBorder="1" applyAlignment="1">
      <alignment horizontal="right" vertical="center"/>
    </xf>
    <xf numFmtId="204" fontId="2" fillId="0" borderId="153" xfId="71" applyNumberFormat="1" applyFont="1" applyBorder="1" applyAlignment="1">
      <alignment horizontal="right" vertical="center"/>
    </xf>
    <xf numFmtId="192" fontId="5" fillId="0" borderId="151" xfId="108" applyNumberFormat="1" applyFont="1" applyFill="1" applyBorder="1" applyAlignment="1" quotePrefix="1">
      <alignment horizontal="right" vertical="center"/>
      <protection/>
    </xf>
    <xf numFmtId="204" fontId="2" fillId="0" borderId="154" xfId="71" applyNumberFormat="1" applyFont="1" applyBorder="1" applyAlignment="1">
      <alignment horizontal="right" vertical="center"/>
    </xf>
    <xf numFmtId="192" fontId="5" fillId="0" borderId="155" xfId="108" applyNumberFormat="1" applyFont="1" applyFill="1" applyBorder="1" applyAlignment="1" quotePrefix="1">
      <alignment horizontal="right" vertical="center"/>
      <protection/>
    </xf>
    <xf numFmtId="204" fontId="2" fillId="0" borderId="156" xfId="71" applyNumberFormat="1" applyFont="1" applyBorder="1" applyAlignment="1">
      <alignment horizontal="right" vertical="center"/>
    </xf>
    <xf numFmtId="0" fontId="11" fillId="0" borderId="70" xfId="116" applyFont="1" applyBorder="1" applyAlignment="1">
      <alignment horizontal="center" vertical="center"/>
      <protection/>
    </xf>
    <xf numFmtId="38" fontId="11" fillId="0" borderId="129" xfId="83" applyFont="1" applyBorder="1" applyAlignment="1">
      <alignment vertical="center"/>
    </xf>
    <xf numFmtId="176" fontId="11" fillId="0" borderId="130" xfId="83" applyNumberFormat="1" applyFont="1" applyBorder="1" applyAlignment="1">
      <alignment horizontal="right" vertical="center"/>
    </xf>
    <xf numFmtId="204" fontId="11" fillId="0" borderId="133" xfId="71" applyNumberFormat="1" applyFont="1" applyBorder="1" applyAlignment="1">
      <alignment horizontal="right" vertical="center"/>
    </xf>
    <xf numFmtId="38" fontId="11" fillId="0" borderId="135" xfId="83" applyFont="1" applyBorder="1" applyAlignment="1">
      <alignment vertical="center"/>
    </xf>
    <xf numFmtId="204" fontId="11" fillId="0" borderId="137" xfId="71" applyNumberFormat="1" applyFont="1" applyBorder="1" applyAlignment="1">
      <alignment horizontal="right" vertical="center"/>
    </xf>
    <xf numFmtId="38" fontId="2" fillId="0" borderId="155" xfId="83" applyFont="1" applyBorder="1" applyAlignment="1">
      <alignment vertical="center"/>
    </xf>
    <xf numFmtId="3" fontId="2" fillId="0" borderId="151" xfId="0" applyNumberFormat="1" applyFont="1" applyBorder="1" applyAlignment="1">
      <alignment vertical="center"/>
    </xf>
    <xf numFmtId="38" fontId="5" fillId="0" borderId="126" xfId="83" applyFont="1" applyBorder="1" applyAlignment="1">
      <alignment vertical="center"/>
    </xf>
    <xf numFmtId="204" fontId="5" fillId="0" borderId="127" xfId="71" applyNumberFormat="1" applyFont="1" applyBorder="1" applyAlignment="1">
      <alignment vertical="center"/>
    </xf>
    <xf numFmtId="176" fontId="5" fillId="0" borderId="127" xfId="83" applyNumberFormat="1" applyFont="1" applyBorder="1" applyAlignment="1">
      <alignment horizontal="right" vertical="center"/>
    </xf>
    <xf numFmtId="204" fontId="5" fillId="0" borderId="128" xfId="71" applyNumberFormat="1" applyFont="1" applyBorder="1" applyAlignment="1">
      <alignment horizontal="right" vertical="center"/>
    </xf>
    <xf numFmtId="204" fontId="5" fillId="0" borderId="132" xfId="71" applyNumberFormat="1" applyFont="1" applyBorder="1" applyAlignment="1">
      <alignment horizontal="right" vertical="center"/>
    </xf>
    <xf numFmtId="38" fontId="5" fillId="0" borderId="134" xfId="83" applyFont="1" applyBorder="1" applyAlignment="1">
      <alignment vertical="center"/>
    </xf>
    <xf numFmtId="204" fontId="5" fillId="0" borderId="136" xfId="71" applyNumberFormat="1" applyFont="1" applyBorder="1" applyAlignment="1">
      <alignment horizontal="right" vertical="center"/>
    </xf>
    <xf numFmtId="38" fontId="2" fillId="0" borderId="157" xfId="83" applyFont="1" applyBorder="1" applyAlignment="1">
      <alignment horizontal="right" vertical="center"/>
    </xf>
    <xf numFmtId="204" fontId="2" fillId="0" borderId="158" xfId="71" applyNumberFormat="1" applyFont="1" applyBorder="1" applyAlignment="1">
      <alignment vertical="center"/>
    </xf>
    <xf numFmtId="176" fontId="2" fillId="0" borderId="158" xfId="116" applyNumberFormat="1" applyFont="1" applyBorder="1" applyAlignment="1">
      <alignment horizontal="right" vertical="center"/>
      <protection/>
    </xf>
    <xf numFmtId="204" fontId="2" fillId="0" borderId="159" xfId="71" applyNumberFormat="1" applyFont="1" applyBorder="1" applyAlignment="1">
      <alignment horizontal="right" vertical="center"/>
    </xf>
    <xf numFmtId="205" fontId="2" fillId="0" borderId="158" xfId="71" applyNumberFormat="1" applyFont="1" applyBorder="1" applyAlignment="1">
      <alignment vertical="center"/>
    </xf>
    <xf numFmtId="204" fontId="2" fillId="0" borderId="160" xfId="71" applyNumberFormat="1" applyFont="1" applyBorder="1" applyAlignment="1">
      <alignment horizontal="right" vertical="center"/>
    </xf>
    <xf numFmtId="38" fontId="2" fillId="0" borderId="161" xfId="83" applyFont="1" applyBorder="1" applyAlignment="1">
      <alignment horizontal="right" vertical="center"/>
    </xf>
    <xf numFmtId="204" fontId="2" fillId="0" borderId="162" xfId="71" applyNumberFormat="1" applyFont="1" applyBorder="1" applyAlignment="1">
      <alignment horizontal="right" vertical="center"/>
    </xf>
    <xf numFmtId="0" fontId="2" fillId="0" borderId="163" xfId="114" applyFont="1" applyBorder="1" applyAlignment="1">
      <alignment horizontal="center" vertical="center"/>
      <protection/>
    </xf>
    <xf numFmtId="0" fontId="2" fillId="0" borderId="164" xfId="114" applyFont="1" applyBorder="1" applyAlignment="1">
      <alignment horizontal="center" vertical="center"/>
      <protection/>
    </xf>
    <xf numFmtId="201" fontId="2" fillId="0" borderId="67" xfId="83" applyNumberFormat="1" applyFont="1" applyBorder="1" applyAlignment="1">
      <alignment vertical="center"/>
    </xf>
    <xf numFmtId="201" fontId="2" fillId="0" borderId="67" xfId="83" applyNumberFormat="1" applyFont="1" applyBorder="1" applyAlignment="1">
      <alignment horizontal="right" vertical="center"/>
    </xf>
    <xf numFmtId="201" fontId="2" fillId="0" borderId="68" xfId="83" applyNumberFormat="1" applyFont="1" applyBorder="1" applyAlignment="1">
      <alignment horizontal="right" vertical="center"/>
    </xf>
    <xf numFmtId="0" fontId="2" fillId="0" borderId="165" xfId="114" applyFont="1" applyBorder="1" applyAlignment="1">
      <alignment horizontal="distributed" vertical="center"/>
      <protection/>
    </xf>
    <xf numFmtId="201" fontId="2" fillId="0" borderId="165" xfId="83" applyNumberFormat="1" applyFont="1" applyBorder="1" applyAlignment="1">
      <alignment vertical="center"/>
    </xf>
    <xf numFmtId="201" fontId="2" fillId="0" borderId="166" xfId="83" applyNumberFormat="1" applyFont="1" applyBorder="1" applyAlignment="1">
      <alignment vertical="center"/>
    </xf>
    <xf numFmtId="0" fontId="2" fillId="0" borderId="100" xfId="114" applyFont="1" applyBorder="1" applyAlignment="1">
      <alignment horizontal="distributed" vertical="center"/>
      <protection/>
    </xf>
    <xf numFmtId="194" fontId="2" fillId="0" borderId="100" xfId="83" applyNumberFormat="1" applyFont="1" applyBorder="1" applyAlignment="1">
      <alignment vertical="center"/>
    </xf>
    <xf numFmtId="194" fontId="2" fillId="0" borderId="119" xfId="83" applyNumberFormat="1" applyFont="1" applyBorder="1" applyAlignment="1">
      <alignment vertical="center"/>
    </xf>
    <xf numFmtId="0" fontId="2" fillId="0" borderId="150" xfId="114" applyFont="1" applyBorder="1" applyAlignment="1">
      <alignment horizontal="distributed" vertical="center"/>
      <protection/>
    </xf>
    <xf numFmtId="194" fontId="2" fillId="0" borderId="150" xfId="83" applyNumberFormat="1" applyFont="1" applyBorder="1" applyAlignment="1">
      <alignment vertical="center"/>
    </xf>
    <xf numFmtId="194" fontId="2" fillId="0" borderId="167" xfId="83" applyNumberFormat="1" applyFont="1" applyBorder="1" applyAlignment="1">
      <alignment vertical="center"/>
    </xf>
    <xf numFmtId="201" fontId="2" fillId="0" borderId="68" xfId="83" applyNumberFormat="1" applyFont="1" applyBorder="1" applyAlignment="1">
      <alignment vertical="center"/>
    </xf>
    <xf numFmtId="0" fontId="2" fillId="0" borderId="103" xfId="114" applyFont="1" applyBorder="1" applyAlignment="1">
      <alignment horizontal="distributed" vertical="center"/>
      <protection/>
    </xf>
    <xf numFmtId="194" fontId="2" fillId="0" borderId="103" xfId="83" applyNumberFormat="1" applyFont="1" applyBorder="1" applyAlignment="1">
      <alignment vertical="center"/>
    </xf>
    <xf numFmtId="194" fontId="2" fillId="0" borderId="121" xfId="83" applyNumberFormat="1" applyFont="1" applyBorder="1" applyAlignment="1">
      <alignment vertical="center"/>
    </xf>
    <xf numFmtId="0" fontId="2" fillId="0" borderId="94" xfId="114" applyFont="1" applyBorder="1" applyAlignment="1">
      <alignment horizontal="center" vertical="center" wrapText="1"/>
      <protection/>
    </xf>
    <xf numFmtId="0" fontId="2" fillId="0" borderId="92" xfId="114" applyFont="1" applyBorder="1" applyAlignment="1">
      <alignment horizontal="center" vertical="center" wrapText="1"/>
      <protection/>
    </xf>
    <xf numFmtId="0" fontId="2" fillId="0" borderId="168" xfId="114" applyFont="1" applyBorder="1" applyAlignment="1">
      <alignment horizontal="center" vertical="center" wrapText="1"/>
      <protection/>
    </xf>
    <xf numFmtId="0" fontId="2" fillId="0" borderId="169" xfId="114" applyFont="1" applyBorder="1" applyAlignment="1">
      <alignment horizontal="center" vertical="center" wrapText="1"/>
      <protection/>
    </xf>
    <xf numFmtId="0" fontId="2" fillId="0" borderId="170" xfId="114" applyFont="1" applyBorder="1" applyAlignment="1">
      <alignment horizontal="center" vertical="center" wrapText="1"/>
      <protection/>
    </xf>
    <xf numFmtId="0" fontId="2" fillId="0" borderId="171" xfId="114" applyFont="1" applyBorder="1" applyAlignment="1">
      <alignment horizontal="center" vertical="center" wrapText="1"/>
      <protection/>
    </xf>
    <xf numFmtId="0" fontId="2" fillId="0" borderId="172" xfId="114" applyFont="1" applyBorder="1" applyAlignment="1">
      <alignment horizontal="center" vertical="center" wrapText="1"/>
      <protection/>
    </xf>
    <xf numFmtId="0" fontId="10" fillId="0" borderId="93" xfId="114" applyFont="1" applyBorder="1" applyAlignment="1">
      <alignment horizontal="right" vertical="center" wrapText="1"/>
      <protection/>
    </xf>
    <xf numFmtId="0" fontId="10" fillId="0" borderId="173" xfId="114" applyFont="1" applyBorder="1" applyAlignment="1">
      <alignment horizontal="right" vertical="center" wrapText="1"/>
      <protection/>
    </xf>
    <xf numFmtId="0" fontId="2" fillId="0" borderId="174" xfId="114" applyFont="1" applyBorder="1" applyAlignment="1">
      <alignment horizontal="center" vertical="center" wrapText="1"/>
      <protection/>
    </xf>
    <xf numFmtId="0" fontId="2" fillId="0" borderId="175" xfId="114" applyFont="1" applyBorder="1" applyAlignment="1">
      <alignment horizontal="center" vertical="center" wrapText="1"/>
      <protection/>
    </xf>
    <xf numFmtId="0" fontId="2" fillId="0" borderId="176" xfId="114" applyFont="1" applyBorder="1" applyAlignment="1">
      <alignment horizontal="center" vertical="center" wrapText="1"/>
      <protection/>
    </xf>
    <xf numFmtId="0" fontId="2" fillId="0" borderId="177" xfId="114" applyFont="1" applyBorder="1" applyAlignment="1">
      <alignment horizontal="center" vertical="center" wrapText="1"/>
      <protection/>
    </xf>
    <xf numFmtId="38" fontId="2" fillId="0" borderId="165" xfId="83" applyFont="1" applyBorder="1" applyAlignment="1">
      <alignment horizontal="right" vertical="center"/>
    </xf>
    <xf numFmtId="38" fontId="2" fillId="0" borderId="178" xfId="83" applyFont="1" applyBorder="1" applyAlignment="1">
      <alignment horizontal="right" vertical="center"/>
    </xf>
    <xf numFmtId="187" fontId="2" fillId="0" borderId="179" xfId="83" applyNumberFormat="1" applyFont="1" applyBorder="1" applyAlignment="1">
      <alignment horizontal="right" vertical="center"/>
    </xf>
    <xf numFmtId="187" fontId="2" fillId="0" borderId="180" xfId="83" applyNumberFormat="1" applyFont="1" applyBorder="1" applyAlignment="1">
      <alignment horizontal="right" vertical="center"/>
    </xf>
    <xf numFmtId="187" fontId="2" fillId="0" borderId="181" xfId="83" applyNumberFormat="1" applyFont="1" applyBorder="1" applyAlignment="1">
      <alignment horizontal="right" vertical="center"/>
    </xf>
    <xf numFmtId="0" fontId="2" fillId="0" borderId="99" xfId="0" applyFont="1" applyFill="1" applyBorder="1" applyAlignment="1">
      <alignment horizontal="center" vertical="center" wrapText="1"/>
    </xf>
    <xf numFmtId="38" fontId="2" fillId="0" borderId="100" xfId="83" applyFont="1" applyBorder="1" applyAlignment="1">
      <alignment horizontal="right" vertical="center"/>
    </xf>
    <xf numFmtId="38" fontId="2" fillId="0" borderId="144" xfId="83" applyFont="1" applyBorder="1" applyAlignment="1">
      <alignment horizontal="right" vertical="center"/>
    </xf>
    <xf numFmtId="187" fontId="2" fillId="0" borderId="146" xfId="83" applyNumberFormat="1" applyFont="1" applyBorder="1" applyAlignment="1">
      <alignment horizontal="right" vertical="center"/>
    </xf>
    <xf numFmtId="187" fontId="2" fillId="0" borderId="145" xfId="83" applyNumberFormat="1" applyFont="1" applyBorder="1" applyAlignment="1">
      <alignment horizontal="right" vertical="center"/>
    </xf>
    <xf numFmtId="187" fontId="2" fillId="0" borderId="149" xfId="83" applyNumberFormat="1" applyFont="1" applyFill="1" applyBorder="1" applyAlignment="1">
      <alignment horizontal="right" vertical="center"/>
    </xf>
    <xf numFmtId="0" fontId="2" fillId="0" borderId="182" xfId="114" applyFont="1" applyFill="1" applyBorder="1" applyAlignment="1">
      <alignment horizontal="center" vertical="center" wrapText="1"/>
      <protection/>
    </xf>
    <xf numFmtId="38" fontId="2" fillId="0" borderId="150" xfId="83" applyFont="1" applyBorder="1" applyAlignment="1">
      <alignment horizontal="right" vertical="center"/>
    </xf>
    <xf numFmtId="38" fontId="2" fillId="0" borderId="151" xfId="83" applyFont="1" applyBorder="1" applyAlignment="1">
      <alignment horizontal="right" vertical="center"/>
    </xf>
    <xf numFmtId="187" fontId="2" fillId="0" borderId="153" xfId="83" applyNumberFormat="1" applyFont="1" applyBorder="1" applyAlignment="1">
      <alignment horizontal="right" vertical="center"/>
    </xf>
    <xf numFmtId="187" fontId="2" fillId="0" borderId="152" xfId="83" applyNumberFormat="1" applyFont="1" applyBorder="1" applyAlignment="1">
      <alignment horizontal="right" vertical="center"/>
    </xf>
    <xf numFmtId="187" fontId="2" fillId="0" borderId="156" xfId="83" applyNumberFormat="1" applyFont="1" applyBorder="1" applyAlignment="1">
      <alignment horizontal="right" vertical="center"/>
    </xf>
    <xf numFmtId="38" fontId="2" fillId="0" borderId="177" xfId="83" applyFont="1" applyBorder="1" applyAlignment="1">
      <alignment horizontal="center" vertical="center"/>
    </xf>
    <xf numFmtId="38" fontId="2" fillId="0" borderId="99" xfId="83" applyFont="1" applyBorder="1" applyAlignment="1">
      <alignment horizontal="center" vertical="center"/>
    </xf>
    <xf numFmtId="187" fontId="2" fillId="0" borderId="149" xfId="83" applyNumberFormat="1" applyFont="1" applyBorder="1" applyAlignment="1">
      <alignment horizontal="right" vertical="center"/>
    </xf>
    <xf numFmtId="38" fontId="2" fillId="0" borderId="182" xfId="83" applyFont="1" applyBorder="1" applyAlignment="1">
      <alignment horizontal="center" vertical="center"/>
    </xf>
    <xf numFmtId="38" fontId="2" fillId="0" borderId="69" xfId="83" applyFont="1" applyFill="1" applyBorder="1" applyAlignment="1">
      <alignment horizontal="center" vertical="center"/>
    </xf>
    <xf numFmtId="38" fontId="2" fillId="0" borderId="70" xfId="83" applyFont="1" applyFill="1" applyBorder="1" applyAlignment="1">
      <alignment horizontal="right" vertical="center"/>
    </xf>
    <xf numFmtId="38" fontId="2" fillId="0" borderId="129" xfId="83" applyFont="1" applyFill="1" applyBorder="1" applyAlignment="1">
      <alignment horizontal="right" vertical="center"/>
    </xf>
    <xf numFmtId="187" fontId="2" fillId="0" borderId="131" xfId="83" applyNumberFormat="1" applyFont="1" applyFill="1" applyBorder="1" applyAlignment="1">
      <alignment horizontal="right" vertical="center"/>
    </xf>
    <xf numFmtId="187" fontId="2" fillId="0" borderId="130" xfId="83" applyNumberFormat="1" applyFont="1" applyFill="1" applyBorder="1" applyAlignment="1">
      <alignment horizontal="right" vertical="center"/>
    </xf>
    <xf numFmtId="187" fontId="2" fillId="0" borderId="137" xfId="83" applyNumberFormat="1" applyFont="1" applyFill="1" applyBorder="1" applyAlignment="1">
      <alignment horizontal="right" vertical="center"/>
    </xf>
    <xf numFmtId="38" fontId="2" fillId="0" borderId="102" xfId="83" applyFont="1" applyBorder="1" applyAlignment="1">
      <alignment horizontal="center" vertical="center"/>
    </xf>
    <xf numFmtId="38" fontId="2" fillId="0" borderId="103" xfId="83" applyFont="1" applyBorder="1" applyAlignment="1">
      <alignment horizontal="right" vertical="center"/>
    </xf>
    <xf numFmtId="38" fontId="2" fillId="0" borderId="183" xfId="83" applyFont="1" applyBorder="1" applyAlignment="1">
      <alignment horizontal="right" vertical="center"/>
    </xf>
    <xf numFmtId="187" fontId="2" fillId="0" borderId="184" xfId="83" applyNumberFormat="1" applyFont="1" applyBorder="1" applyAlignment="1">
      <alignment horizontal="right" vertical="center"/>
    </xf>
    <xf numFmtId="187" fontId="2" fillId="0" borderId="185" xfId="83" applyNumberFormat="1" applyFont="1" applyBorder="1" applyAlignment="1">
      <alignment horizontal="right" vertical="center"/>
    </xf>
    <xf numFmtId="187" fontId="2" fillId="0" borderId="186" xfId="83" applyNumberFormat="1" applyFont="1" applyBorder="1" applyAlignment="1">
      <alignment horizontal="right" vertical="center"/>
    </xf>
    <xf numFmtId="0" fontId="2" fillId="0" borderId="187" xfId="112" applyFont="1" applyBorder="1" applyAlignment="1">
      <alignment horizontal="center" vertical="center"/>
      <protection/>
    </xf>
    <xf numFmtId="38" fontId="2" fillId="0" borderId="96" xfId="83" applyFont="1" applyBorder="1" applyAlignment="1">
      <alignment horizontal="center" vertical="center"/>
    </xf>
    <xf numFmtId="38" fontId="5" fillId="0" borderId="97" xfId="83" applyFont="1" applyFill="1" applyBorder="1" applyAlignment="1" quotePrefix="1">
      <alignment horizontal="right" vertical="center"/>
    </xf>
    <xf numFmtId="204" fontId="2" fillId="0" borderId="97" xfId="70" applyNumberFormat="1" applyFont="1" applyBorder="1" applyAlignment="1">
      <alignment horizontal="right" vertical="center"/>
    </xf>
    <xf numFmtId="204" fontId="2" fillId="0" borderId="117" xfId="70" applyNumberFormat="1" applyFont="1" applyBorder="1" applyAlignment="1">
      <alignment horizontal="right" vertical="center"/>
    </xf>
    <xf numFmtId="38" fontId="5" fillId="0" borderId="99" xfId="83" applyFont="1" applyFill="1" applyBorder="1" applyAlignment="1">
      <alignment horizontal="center" vertical="center"/>
    </xf>
    <xf numFmtId="38" fontId="5" fillId="0" borderId="100" xfId="83" applyFont="1" applyFill="1" applyBorder="1" applyAlignment="1" quotePrefix="1">
      <alignment horizontal="right" vertical="center"/>
    </xf>
    <xf numFmtId="204" fontId="2" fillId="0" borderId="100" xfId="70" applyNumberFormat="1" applyFont="1" applyBorder="1" applyAlignment="1">
      <alignment horizontal="right" vertical="center"/>
    </xf>
    <xf numFmtId="204" fontId="2" fillId="0" borderId="119" xfId="70" applyNumberFormat="1" applyFont="1" applyBorder="1" applyAlignment="1">
      <alignment horizontal="right" vertical="center"/>
    </xf>
    <xf numFmtId="38" fontId="5" fillId="0" borderId="102" xfId="83" applyFont="1" applyFill="1" applyBorder="1" applyAlignment="1">
      <alignment horizontal="center" vertical="center"/>
    </xf>
    <xf numFmtId="38" fontId="5" fillId="0" borderId="103" xfId="83" applyFont="1" applyFill="1" applyBorder="1" applyAlignment="1" quotePrefix="1">
      <alignment horizontal="right" vertical="center"/>
    </xf>
    <xf numFmtId="204" fontId="2" fillId="0" borderId="103" xfId="70" applyNumberFormat="1" applyFont="1" applyBorder="1" applyAlignment="1">
      <alignment horizontal="right" vertical="center"/>
    </xf>
    <xf numFmtId="204" fontId="2" fillId="0" borderId="121" xfId="70" applyNumberFormat="1" applyFont="1" applyBorder="1" applyAlignment="1">
      <alignment horizontal="right" vertical="center"/>
    </xf>
    <xf numFmtId="38" fontId="12" fillId="0" borderId="69" xfId="83" applyFont="1" applyBorder="1" applyAlignment="1">
      <alignment horizontal="right" vertical="center"/>
    </xf>
    <xf numFmtId="38" fontId="12" fillId="0" borderId="70" xfId="83" applyFont="1" applyBorder="1" applyAlignment="1">
      <alignment horizontal="right" vertical="center"/>
    </xf>
    <xf numFmtId="38" fontId="12" fillId="0" borderId="71" xfId="83" applyFont="1" applyBorder="1" applyAlignment="1">
      <alignment horizontal="right" vertical="center"/>
    </xf>
    <xf numFmtId="38" fontId="2" fillId="0" borderId="67" xfId="83" applyFont="1" applyBorder="1" applyAlignment="1">
      <alignment horizontal="center" vertical="center"/>
    </xf>
    <xf numFmtId="38" fontId="2" fillId="0" borderId="68" xfId="83" applyFont="1" applyBorder="1" applyAlignment="1">
      <alignment horizontal="center" vertical="center"/>
    </xf>
    <xf numFmtId="0" fontId="2" fillId="0" borderId="188" xfId="112" applyFont="1" applyFill="1" applyBorder="1" applyAlignment="1">
      <alignment horizontal="center" vertical="center"/>
      <protection/>
    </xf>
    <xf numFmtId="0" fontId="2" fillId="0" borderId="189" xfId="112" applyFont="1" applyFill="1" applyBorder="1" applyAlignment="1">
      <alignment horizontal="center" vertical="center"/>
      <protection/>
    </xf>
    <xf numFmtId="0" fontId="2" fillId="0" borderId="190" xfId="112" applyFont="1" applyFill="1" applyBorder="1" applyAlignment="1">
      <alignment horizontal="center" vertical="center"/>
      <protection/>
    </xf>
    <xf numFmtId="49" fontId="2" fillId="0" borderId="191" xfId="112" applyNumberFormat="1" applyFont="1" applyFill="1" applyBorder="1" applyAlignment="1">
      <alignment horizontal="center" vertical="center"/>
      <protection/>
    </xf>
    <xf numFmtId="183" fontId="2" fillId="0" borderId="131" xfId="112" applyNumberFormat="1" applyFont="1" applyFill="1" applyBorder="1" applyAlignment="1">
      <alignment horizontal="center" vertical="center"/>
      <protection/>
    </xf>
    <xf numFmtId="49" fontId="2" fillId="0" borderId="192" xfId="112" applyNumberFormat="1" applyFont="1" applyFill="1" applyBorder="1" applyAlignment="1">
      <alignment horizontal="center" vertical="center"/>
      <protection/>
    </xf>
    <xf numFmtId="183" fontId="2" fillId="0" borderId="193" xfId="112" applyNumberFormat="1" applyFont="1" applyFill="1" applyBorder="1" applyAlignment="1">
      <alignment horizontal="center" vertical="center"/>
      <protection/>
    </xf>
    <xf numFmtId="183" fontId="2" fillId="0" borderId="194" xfId="112" applyNumberFormat="1" applyFont="1" applyFill="1" applyBorder="1" applyAlignment="1">
      <alignment horizontal="center" vertical="center"/>
      <protection/>
    </xf>
    <xf numFmtId="183" fontId="2" fillId="0" borderId="195" xfId="112" applyNumberFormat="1" applyFont="1" applyFill="1" applyBorder="1" applyAlignment="1">
      <alignment horizontal="center" vertical="center"/>
      <protection/>
    </xf>
    <xf numFmtId="0" fontId="2" fillId="0" borderId="196" xfId="112" applyFont="1" applyFill="1" applyBorder="1" applyAlignment="1">
      <alignment horizontal="center" vertical="center"/>
      <protection/>
    </xf>
    <xf numFmtId="49" fontId="2" fillId="0" borderId="129" xfId="112" applyNumberFormat="1" applyFont="1" applyFill="1" applyBorder="1" applyAlignment="1">
      <alignment horizontal="center" vertical="center"/>
      <protection/>
    </xf>
    <xf numFmtId="49" fontId="2" fillId="0" borderId="197" xfId="112" applyNumberFormat="1" applyFont="1" applyFill="1" applyBorder="1" applyAlignment="1">
      <alignment horizontal="center" vertical="center"/>
      <protection/>
    </xf>
    <xf numFmtId="0" fontId="10" fillId="0" borderId="69" xfId="112" applyFont="1" applyBorder="1" applyAlignment="1">
      <alignment horizontal="right" vertical="center"/>
      <protection/>
    </xf>
    <xf numFmtId="0" fontId="10" fillId="0" borderId="70" xfId="112" applyFont="1" applyBorder="1" applyAlignment="1">
      <alignment horizontal="right" vertical="center"/>
      <protection/>
    </xf>
    <xf numFmtId="0" fontId="10" fillId="0" borderId="71" xfId="112" applyFont="1" applyBorder="1" applyAlignment="1">
      <alignment horizontal="right" vertical="center"/>
      <protection/>
    </xf>
    <xf numFmtId="0" fontId="2" fillId="0" borderId="67" xfId="112" applyFont="1" applyBorder="1" applyAlignment="1">
      <alignment horizontal="center" vertical="center"/>
      <protection/>
    </xf>
    <xf numFmtId="0" fontId="2" fillId="0" borderId="67" xfId="112" applyFont="1" applyBorder="1" applyAlignment="1">
      <alignment horizontal="center" vertical="center" wrapText="1"/>
      <protection/>
    </xf>
    <xf numFmtId="0" fontId="2" fillId="0" borderId="68" xfId="112" applyFont="1" applyBorder="1" applyAlignment="1">
      <alignment horizontal="center" vertical="center"/>
      <protection/>
    </xf>
    <xf numFmtId="0" fontId="2" fillId="0" borderId="96" xfId="112" applyFont="1" applyBorder="1" applyAlignment="1">
      <alignment horizontal="center" vertical="center"/>
      <protection/>
    </xf>
    <xf numFmtId="195" fontId="5" fillId="0" borderId="97" xfId="108" applyNumberFormat="1" applyFont="1" applyFill="1" applyBorder="1" applyAlignment="1">
      <alignment horizontal="right" vertical="center"/>
      <protection/>
    </xf>
    <xf numFmtId="183" fontId="5" fillId="0" borderId="97" xfId="108" applyNumberFormat="1" applyFont="1" applyFill="1" applyBorder="1" applyAlignment="1">
      <alignment vertical="center"/>
      <protection/>
    </xf>
    <xf numFmtId="183" fontId="5" fillId="0" borderId="97" xfId="108" applyNumberFormat="1" applyFont="1" applyFill="1" applyBorder="1" applyAlignment="1">
      <alignment horizontal="right" vertical="center"/>
      <protection/>
    </xf>
    <xf numFmtId="183" fontId="5" fillId="0" borderId="117" xfId="108" applyNumberFormat="1" applyFont="1" applyFill="1" applyBorder="1" applyAlignment="1">
      <alignment horizontal="right" vertical="center"/>
      <protection/>
    </xf>
    <xf numFmtId="0" fontId="2" fillId="0" borderId="99" xfId="112" applyFont="1" applyBorder="1" applyAlignment="1">
      <alignment horizontal="center" vertical="center"/>
      <protection/>
    </xf>
    <xf numFmtId="195" fontId="5" fillId="0" borderId="100" xfId="108" applyNumberFormat="1" applyFont="1" applyFill="1" applyBorder="1" applyAlignment="1">
      <alignment horizontal="right" vertical="center"/>
      <protection/>
    </xf>
    <xf numFmtId="183" fontId="5" fillId="0" borderId="100" xfId="108" applyNumberFormat="1" applyFont="1" applyFill="1" applyBorder="1" applyAlignment="1">
      <alignment vertical="center"/>
      <protection/>
    </xf>
    <xf numFmtId="183" fontId="5" fillId="0" borderId="100" xfId="108" applyNumberFormat="1" applyFont="1" applyFill="1" applyBorder="1" applyAlignment="1">
      <alignment horizontal="right" vertical="center"/>
      <protection/>
    </xf>
    <xf numFmtId="183" fontId="5" fillId="0" borderId="119" xfId="108" applyNumberFormat="1" applyFont="1" applyFill="1" applyBorder="1" applyAlignment="1">
      <alignment horizontal="right" vertical="center"/>
      <protection/>
    </xf>
    <xf numFmtId="0" fontId="2" fillId="0" borderId="102" xfId="112" applyFont="1" applyBorder="1" applyAlignment="1">
      <alignment horizontal="center" vertical="center"/>
      <protection/>
    </xf>
    <xf numFmtId="195" fontId="5" fillId="0" borderId="103" xfId="108" applyNumberFormat="1" applyFont="1" applyFill="1" applyBorder="1" applyAlignment="1">
      <alignment horizontal="right" vertical="center"/>
      <protection/>
    </xf>
    <xf numFmtId="183" fontId="5" fillId="0" borderId="103" xfId="108" applyNumberFormat="1" applyFont="1" applyFill="1" applyBorder="1" applyAlignment="1">
      <alignment vertical="center"/>
      <protection/>
    </xf>
    <xf numFmtId="183" fontId="5" fillId="0" borderId="103" xfId="108" applyNumberFormat="1" applyFont="1" applyFill="1" applyBorder="1" applyAlignment="1">
      <alignment horizontal="right" vertical="center"/>
      <protection/>
    </xf>
    <xf numFmtId="183" fontId="5" fillId="0" borderId="121" xfId="108" applyNumberFormat="1" applyFont="1" applyFill="1" applyBorder="1" applyAlignment="1">
      <alignment horizontal="right" vertical="center"/>
      <protection/>
    </xf>
    <xf numFmtId="0" fontId="12" fillId="0" borderId="0" xfId="112" applyFont="1" applyAlignment="1">
      <alignment horizontal="right"/>
      <protection/>
    </xf>
    <xf numFmtId="49" fontId="2" fillId="0" borderId="69" xfId="112" applyNumberFormat="1" applyFont="1" applyBorder="1" applyAlignment="1">
      <alignment horizontal="center" vertical="center"/>
      <protection/>
    </xf>
    <xf numFmtId="0" fontId="2" fillId="0" borderId="198" xfId="112" applyFont="1" applyBorder="1" applyAlignment="1">
      <alignment horizontal="right" vertical="center"/>
      <protection/>
    </xf>
    <xf numFmtId="49" fontId="2" fillId="0" borderId="72" xfId="112" applyNumberFormat="1" applyFont="1" applyBorder="1" applyAlignment="1">
      <alignment horizontal="center" vertical="center"/>
      <protection/>
    </xf>
    <xf numFmtId="0" fontId="2" fillId="0" borderId="0" xfId="112" applyFont="1" applyAlignment="1">
      <alignment horizontal="center"/>
      <protection/>
    </xf>
    <xf numFmtId="204" fontId="2" fillId="0" borderId="0" xfId="83" applyNumberFormat="1" applyFont="1" applyFill="1" applyBorder="1" applyAlignment="1">
      <alignment horizontal="right" vertical="center"/>
    </xf>
    <xf numFmtId="49" fontId="2" fillId="0" borderId="194" xfId="112" applyNumberFormat="1" applyFont="1" applyBorder="1" applyAlignment="1">
      <alignment vertical="center"/>
      <protection/>
    </xf>
    <xf numFmtId="0" fontId="2" fillId="0" borderId="194" xfId="112" applyFont="1" applyBorder="1">
      <alignment/>
      <protection/>
    </xf>
    <xf numFmtId="204" fontId="2" fillId="0" borderId="10" xfId="83" applyNumberFormat="1" applyFont="1" applyFill="1" applyBorder="1" applyAlignment="1">
      <alignment horizontal="right" vertical="center"/>
    </xf>
    <xf numFmtId="0" fontId="2" fillId="0" borderId="195" xfId="112" applyFont="1" applyBorder="1">
      <alignment/>
      <protection/>
    </xf>
    <xf numFmtId="0" fontId="2" fillId="0" borderId="0" xfId="112" applyFont="1" applyBorder="1" applyAlignment="1">
      <alignment vertical="center"/>
      <protection/>
    </xf>
    <xf numFmtId="49" fontId="2" fillId="0" borderId="198" xfId="83" applyNumberFormat="1" applyFont="1" applyBorder="1" applyAlignment="1">
      <alignment horizontal="left" vertical="center"/>
    </xf>
    <xf numFmtId="49" fontId="2" fillId="0" borderId="199" xfId="83" applyNumberFormat="1" applyFont="1" applyBorder="1" applyAlignment="1">
      <alignment horizontal="left" vertical="center"/>
    </xf>
    <xf numFmtId="49" fontId="2" fillId="0" borderId="198" xfId="112" applyNumberFormat="1" applyFont="1" applyBorder="1" applyAlignment="1">
      <alignment horizontal="left" vertical="center"/>
      <protection/>
    </xf>
    <xf numFmtId="49" fontId="2" fillId="0" borderId="199" xfId="112" applyNumberFormat="1" applyFont="1" applyBorder="1" applyAlignment="1">
      <alignment horizontal="left" vertical="center"/>
      <protection/>
    </xf>
    <xf numFmtId="0" fontId="2" fillId="0" borderId="81" xfId="112" applyFont="1" applyBorder="1" applyAlignment="1">
      <alignment vertical="center"/>
      <protection/>
    </xf>
    <xf numFmtId="38" fontId="2" fillId="0" borderId="81" xfId="83" applyFont="1" applyBorder="1" applyAlignment="1">
      <alignment horizontal="right" vertical="center"/>
    </xf>
    <xf numFmtId="38" fontId="2" fillId="0" borderId="85" xfId="83" applyFont="1" applyBorder="1" applyAlignment="1">
      <alignment horizontal="right" vertical="center"/>
    </xf>
    <xf numFmtId="0" fontId="2" fillId="0" borderId="69" xfId="107" applyFont="1" applyBorder="1" applyAlignment="1">
      <alignment horizontal="left" vertical="top" wrapText="1"/>
      <protection/>
    </xf>
    <xf numFmtId="3" fontId="5" fillId="0" borderId="73" xfId="107" applyNumberFormat="1" applyFont="1" applyBorder="1" applyAlignment="1">
      <alignment horizontal="right" vertical="center" wrapText="1"/>
      <protection/>
    </xf>
    <xf numFmtId="0" fontId="2" fillId="0" borderId="73" xfId="107" applyFont="1" applyBorder="1" applyAlignment="1">
      <alignment horizontal="right" vertical="center" wrapText="1"/>
      <protection/>
    </xf>
    <xf numFmtId="3" fontId="5" fillId="0" borderId="74" xfId="107" applyNumberFormat="1" applyFont="1" applyFill="1" applyBorder="1" applyAlignment="1">
      <alignment horizontal="right" vertical="center" wrapText="1"/>
      <protection/>
    </xf>
    <xf numFmtId="0" fontId="2" fillId="0" borderId="163" xfId="107" applyFont="1" applyBorder="1" applyAlignment="1">
      <alignment horizontal="center" vertical="center" wrapText="1"/>
      <protection/>
    </xf>
    <xf numFmtId="0" fontId="2" fillId="0" borderId="164" xfId="107" applyFont="1" applyFill="1" applyBorder="1" applyAlignment="1">
      <alignment horizontal="center" vertical="center" wrapText="1"/>
      <protection/>
    </xf>
    <xf numFmtId="3" fontId="5" fillId="0" borderId="93" xfId="107" applyNumberFormat="1" applyFont="1" applyBorder="1" applyAlignment="1">
      <alignment horizontal="right" vertical="center" wrapText="1"/>
      <protection/>
    </xf>
    <xf numFmtId="183" fontId="2" fillId="0" borderId="93" xfId="107" applyNumberFormat="1" applyFont="1" applyBorder="1" applyAlignment="1">
      <alignment horizontal="right" vertical="center" wrapText="1"/>
      <protection/>
    </xf>
    <xf numFmtId="3" fontId="5" fillId="0" borderId="200" xfId="107" applyNumberFormat="1" applyFont="1" applyFill="1" applyBorder="1" applyAlignment="1">
      <alignment horizontal="right" vertical="center" wrapText="1"/>
      <protection/>
    </xf>
    <xf numFmtId="3" fontId="5" fillId="0" borderId="67" xfId="107" applyNumberFormat="1" applyFont="1" applyBorder="1" applyAlignment="1">
      <alignment horizontal="right" vertical="center" wrapText="1"/>
      <protection/>
    </xf>
    <xf numFmtId="183" fontId="2" fillId="0" borderId="67" xfId="107" applyNumberFormat="1" applyFont="1" applyBorder="1" applyAlignment="1">
      <alignment horizontal="right" vertical="center" wrapText="1"/>
      <protection/>
    </xf>
    <xf numFmtId="3" fontId="5" fillId="0" borderId="68" xfId="107" applyNumberFormat="1" applyFont="1" applyFill="1" applyBorder="1" applyAlignment="1">
      <alignment horizontal="right" vertical="center" wrapText="1"/>
      <protection/>
    </xf>
    <xf numFmtId="183" fontId="2" fillId="0" borderId="73" xfId="107" applyNumberFormat="1" applyFont="1" applyBorder="1" applyAlignment="1">
      <alignment horizontal="right" vertical="center" wrapText="1"/>
      <protection/>
    </xf>
    <xf numFmtId="0" fontId="2" fillId="0" borderId="172" xfId="107" applyFont="1" applyBorder="1" applyAlignment="1">
      <alignment horizontal="left" vertical="top" wrapText="1"/>
      <protection/>
    </xf>
    <xf numFmtId="0" fontId="2" fillId="0" borderId="93" xfId="107" applyFont="1" applyBorder="1" applyAlignment="1">
      <alignment horizontal="right" vertical="center" wrapText="1"/>
      <protection/>
    </xf>
    <xf numFmtId="0" fontId="2" fillId="0" borderId="200" xfId="107" applyFont="1" applyFill="1" applyBorder="1" applyAlignment="1">
      <alignment horizontal="right" vertical="center" wrapText="1"/>
      <protection/>
    </xf>
    <xf numFmtId="0" fontId="2" fillId="0" borderId="165" xfId="107" applyFont="1" applyBorder="1" applyAlignment="1">
      <alignment horizontal="center" vertical="center" wrapText="1"/>
      <protection/>
    </xf>
    <xf numFmtId="3" fontId="5" fillId="0" borderId="165" xfId="107" applyNumberFormat="1" applyFont="1" applyBorder="1" applyAlignment="1">
      <alignment horizontal="right" vertical="center" wrapText="1"/>
      <protection/>
    </xf>
    <xf numFmtId="183" fontId="2" fillId="0" borderId="165" xfId="107" applyNumberFormat="1" applyFont="1" applyBorder="1" applyAlignment="1">
      <alignment horizontal="right" vertical="center" wrapText="1"/>
      <protection/>
    </xf>
    <xf numFmtId="3" fontId="5" fillId="0" borderId="166" xfId="107" applyNumberFormat="1" applyFont="1" applyFill="1" applyBorder="1" applyAlignment="1">
      <alignment horizontal="right" vertical="center" wrapText="1"/>
      <protection/>
    </xf>
    <xf numFmtId="0" fontId="2" fillId="0" borderId="100" xfId="107" applyFont="1" applyBorder="1" applyAlignment="1">
      <alignment horizontal="center" vertical="center" wrapText="1"/>
      <protection/>
    </xf>
    <xf numFmtId="3" fontId="5" fillId="0" borderId="100" xfId="107" applyNumberFormat="1" applyFont="1" applyBorder="1" applyAlignment="1">
      <alignment horizontal="right" vertical="center" wrapText="1"/>
      <protection/>
    </xf>
    <xf numFmtId="183" fontId="2" fillId="0" borderId="100" xfId="107" applyNumberFormat="1" applyFont="1" applyBorder="1" applyAlignment="1">
      <alignment horizontal="right" vertical="center" wrapText="1"/>
      <protection/>
    </xf>
    <xf numFmtId="0" fontId="2" fillId="0" borderId="100" xfId="107" applyFont="1" applyBorder="1" applyAlignment="1">
      <alignment horizontal="right" vertical="center" wrapText="1"/>
      <protection/>
    </xf>
    <xf numFmtId="3" fontId="5" fillId="0" borderId="119" xfId="107" applyNumberFormat="1" applyFont="1" applyFill="1" applyBorder="1" applyAlignment="1">
      <alignment horizontal="right" vertical="center" wrapText="1"/>
      <protection/>
    </xf>
    <xf numFmtId="3" fontId="2" fillId="0" borderId="100" xfId="107" applyNumberFormat="1" applyFont="1" applyBorder="1" applyAlignment="1">
      <alignment horizontal="right" vertical="center" wrapText="1"/>
      <protection/>
    </xf>
    <xf numFmtId="0" fontId="5" fillId="0" borderId="100" xfId="107" applyFont="1" applyBorder="1" applyAlignment="1">
      <alignment horizontal="right" vertical="center" wrapText="1"/>
      <protection/>
    </xf>
    <xf numFmtId="0" fontId="5" fillId="0" borderId="119" xfId="107" applyFont="1" applyFill="1" applyBorder="1" applyAlignment="1">
      <alignment horizontal="right" vertical="center" wrapText="1"/>
      <protection/>
    </xf>
    <xf numFmtId="0" fontId="2" fillId="0" borderId="150" xfId="107" applyFont="1" applyBorder="1" applyAlignment="1">
      <alignment horizontal="center" vertical="center" wrapText="1"/>
      <protection/>
    </xf>
    <xf numFmtId="3" fontId="5" fillId="0" borderId="150" xfId="107" applyNumberFormat="1" applyFont="1" applyBorder="1" applyAlignment="1">
      <alignment horizontal="right" vertical="center" wrapText="1"/>
      <protection/>
    </xf>
    <xf numFmtId="183" fontId="2" fillId="0" borderId="150" xfId="107" applyNumberFormat="1" applyFont="1" applyBorder="1" applyAlignment="1">
      <alignment horizontal="right" vertical="center" wrapText="1"/>
      <protection/>
    </xf>
    <xf numFmtId="0" fontId="2" fillId="0" borderId="150" xfId="107" applyFont="1" applyBorder="1" applyAlignment="1">
      <alignment horizontal="right" vertical="center" wrapText="1"/>
      <protection/>
    </xf>
    <xf numFmtId="3" fontId="5" fillId="0" borderId="167" xfId="107" applyNumberFormat="1" applyFont="1" applyFill="1" applyBorder="1" applyAlignment="1">
      <alignment horizontal="right" vertical="center" wrapText="1"/>
      <protection/>
    </xf>
    <xf numFmtId="0" fontId="5" fillId="0" borderId="165" xfId="107" applyFont="1" applyBorder="1" applyAlignment="1">
      <alignment horizontal="right" vertical="center" wrapText="1"/>
      <protection/>
    </xf>
    <xf numFmtId="0" fontId="2" fillId="0" borderId="165" xfId="107" applyFont="1" applyBorder="1" applyAlignment="1">
      <alignment horizontal="right" vertical="center" wrapText="1"/>
      <protection/>
    </xf>
    <xf numFmtId="0" fontId="5" fillId="0" borderId="166" xfId="107" applyFont="1" applyFill="1" applyBorder="1" applyAlignment="1">
      <alignment horizontal="right" vertical="center" wrapText="1"/>
      <protection/>
    </xf>
    <xf numFmtId="0" fontId="2" fillId="0" borderId="119" xfId="107" applyFont="1" applyFill="1" applyBorder="1" applyAlignment="1">
      <alignment horizontal="right" vertical="center" wrapText="1"/>
      <protection/>
    </xf>
    <xf numFmtId="3" fontId="2" fillId="0" borderId="150" xfId="107" applyNumberFormat="1" applyFont="1" applyBorder="1" applyAlignment="1">
      <alignment horizontal="right" vertical="center" wrapText="1"/>
      <protection/>
    </xf>
    <xf numFmtId="0" fontId="2" fillId="0" borderId="167" xfId="107" applyFont="1" applyFill="1" applyBorder="1" applyAlignment="1">
      <alignment horizontal="right" vertical="center" wrapText="1"/>
      <protection/>
    </xf>
    <xf numFmtId="0" fontId="12" fillId="0" borderId="65" xfId="107" applyFont="1" applyBorder="1" applyAlignment="1">
      <alignment horizontal="center" vertical="center" wrapText="1"/>
      <protection/>
    </xf>
    <xf numFmtId="0" fontId="12" fillId="0" borderId="0" xfId="107" applyFont="1" applyBorder="1" applyAlignment="1">
      <alignment horizontal="center" vertical="center" wrapText="1"/>
      <protection/>
    </xf>
    <xf numFmtId="0" fontId="12" fillId="0" borderId="198" xfId="107" applyFont="1" applyBorder="1" applyAlignment="1">
      <alignment horizontal="center" vertical="center" wrapText="1"/>
      <protection/>
    </xf>
    <xf numFmtId="0" fontId="12" fillId="0" borderId="70" xfId="107" applyFont="1" applyBorder="1" applyAlignment="1">
      <alignment horizontal="right" vertical="center" wrapText="1"/>
      <protection/>
    </xf>
    <xf numFmtId="0" fontId="12" fillId="0" borderId="71" xfId="107" applyFont="1" applyFill="1" applyBorder="1" applyAlignment="1">
      <alignment horizontal="right" vertical="center" wrapText="1"/>
      <protection/>
    </xf>
    <xf numFmtId="187" fontId="2" fillId="0" borderId="70" xfId="83" applyNumberFormat="1" applyFont="1" applyBorder="1" applyAlignment="1">
      <alignment horizontal="right" vertical="center"/>
    </xf>
    <xf numFmtId="187" fontId="2" fillId="0" borderId="71" xfId="83" applyNumberFormat="1" applyFont="1" applyBorder="1" applyAlignment="1">
      <alignment horizontal="right" vertical="center"/>
    </xf>
    <xf numFmtId="38" fontId="5" fillId="0" borderId="70" xfId="83" applyFont="1" applyFill="1" applyBorder="1" applyAlignment="1" quotePrefix="1">
      <alignment horizontal="right" vertical="center"/>
    </xf>
    <xf numFmtId="197" fontId="2" fillId="0" borderId="70" xfId="112" applyNumberFormat="1" applyFont="1" applyBorder="1" applyAlignment="1">
      <alignment horizontal="right" vertical="center"/>
      <protection/>
    </xf>
    <xf numFmtId="187" fontId="5" fillId="0" borderId="71" xfId="83" applyNumberFormat="1" applyFont="1" applyFill="1" applyBorder="1" applyAlignment="1" quotePrefix="1">
      <alignment horizontal="right" vertical="center"/>
    </xf>
    <xf numFmtId="38" fontId="5" fillId="0" borderId="73" xfId="83" applyFont="1" applyFill="1" applyBorder="1" applyAlignment="1" quotePrefix="1">
      <alignment horizontal="right" vertical="center"/>
    </xf>
    <xf numFmtId="197" fontId="2" fillId="0" borderId="73" xfId="112" applyNumberFormat="1" applyFont="1" applyBorder="1" applyAlignment="1">
      <alignment horizontal="right" vertical="center"/>
      <protection/>
    </xf>
    <xf numFmtId="197" fontId="2" fillId="0" borderId="74" xfId="112" applyNumberFormat="1" applyFont="1" applyBorder="1" applyAlignment="1">
      <alignment horizontal="right" vertical="center"/>
      <protection/>
    </xf>
    <xf numFmtId="195" fontId="2" fillId="0" borderId="70" xfId="112" applyNumberFormat="1" applyFont="1" applyBorder="1" applyAlignment="1">
      <alignment horizontal="right" vertical="center" indent="1"/>
      <protection/>
    </xf>
    <xf numFmtId="208" fontId="2" fillId="0" borderId="70" xfId="112" applyNumberFormat="1" applyFont="1" applyBorder="1" applyAlignment="1">
      <alignment horizontal="right" vertical="center" indent="1"/>
      <protection/>
    </xf>
    <xf numFmtId="208" fontId="2" fillId="0" borderId="71" xfId="112" applyNumberFormat="1" applyFont="1" applyBorder="1" applyAlignment="1">
      <alignment horizontal="right" vertical="center" indent="1"/>
      <protection/>
    </xf>
    <xf numFmtId="195" fontId="2" fillId="0" borderId="73" xfId="112" applyNumberFormat="1" applyFont="1" applyBorder="1" applyAlignment="1">
      <alignment horizontal="right" vertical="center" indent="1"/>
      <protection/>
    </xf>
    <xf numFmtId="208" fontId="2" fillId="0" borderId="73" xfId="112" applyNumberFormat="1" applyFont="1" applyBorder="1" applyAlignment="1">
      <alignment horizontal="right" vertical="center" indent="1"/>
      <protection/>
    </xf>
    <xf numFmtId="208" fontId="2" fillId="0" borderId="74" xfId="112" applyNumberFormat="1" applyFont="1" applyBorder="1" applyAlignment="1">
      <alignment horizontal="right" vertical="center" indent="1"/>
      <protection/>
    </xf>
    <xf numFmtId="0" fontId="2" fillId="0" borderId="68" xfId="112" applyFont="1" applyBorder="1" applyAlignment="1">
      <alignment horizontal="center" vertical="center" wrapText="1"/>
      <protection/>
    </xf>
    <xf numFmtId="0" fontId="12" fillId="0" borderId="70" xfId="112" applyFont="1" applyBorder="1" applyAlignment="1">
      <alignment horizontal="right"/>
      <protection/>
    </xf>
    <xf numFmtId="0" fontId="12" fillId="0" borderId="71" xfId="112" applyFont="1" applyBorder="1" applyAlignment="1">
      <alignment horizontal="right"/>
      <protection/>
    </xf>
    <xf numFmtId="0" fontId="9" fillId="0" borderId="69" xfId="112" applyFont="1" applyFill="1" applyBorder="1" applyAlignment="1">
      <alignment horizontal="left"/>
      <protection/>
    </xf>
    <xf numFmtId="0" fontId="2" fillId="0" borderId="70" xfId="112" applyFont="1" applyFill="1" applyBorder="1" applyAlignment="1">
      <alignment horizontal="center" vertical="center"/>
      <protection/>
    </xf>
    <xf numFmtId="38" fontId="2" fillId="0" borderId="70" xfId="83" applyFont="1" applyFill="1" applyBorder="1" applyAlignment="1">
      <alignment vertical="center"/>
    </xf>
    <xf numFmtId="197" fontId="2" fillId="0" borderId="70" xfId="112" applyNumberFormat="1" applyFont="1" applyFill="1" applyBorder="1" applyAlignment="1">
      <alignment vertical="center"/>
      <protection/>
    </xf>
    <xf numFmtId="197" fontId="2" fillId="0" borderId="71" xfId="112" applyNumberFormat="1" applyFont="1" applyFill="1" applyBorder="1" applyAlignment="1">
      <alignment vertical="center"/>
      <protection/>
    </xf>
    <xf numFmtId="0" fontId="2" fillId="0" borderId="69" xfId="112" applyFont="1" applyFill="1" applyBorder="1" applyAlignment="1">
      <alignment horizontal="right" vertical="center"/>
      <protection/>
    </xf>
    <xf numFmtId="0" fontId="2" fillId="0" borderId="72" xfId="112" applyFont="1" applyFill="1" applyBorder="1" applyAlignment="1">
      <alignment horizontal="right" vertical="center"/>
      <protection/>
    </xf>
    <xf numFmtId="38" fontId="2" fillId="0" borderId="73" xfId="83" applyFont="1" applyFill="1" applyBorder="1" applyAlignment="1">
      <alignment vertical="center"/>
    </xf>
    <xf numFmtId="0" fontId="2" fillId="0" borderId="73" xfId="112" applyFont="1" applyFill="1" applyBorder="1" applyAlignment="1">
      <alignment horizontal="center" vertical="center"/>
      <protection/>
    </xf>
    <xf numFmtId="197" fontId="2" fillId="0" borderId="73" xfId="112" applyNumberFormat="1" applyFont="1" applyFill="1" applyBorder="1" applyAlignment="1">
      <alignment vertical="center"/>
      <protection/>
    </xf>
    <xf numFmtId="197" fontId="2" fillId="0" borderId="74" xfId="112" applyNumberFormat="1" applyFont="1" applyFill="1" applyBorder="1" applyAlignment="1">
      <alignment vertical="center"/>
      <protection/>
    </xf>
    <xf numFmtId="0" fontId="9" fillId="0" borderId="69" xfId="112" applyFont="1" applyFill="1" applyBorder="1">
      <alignment/>
      <protection/>
    </xf>
    <xf numFmtId="0" fontId="10" fillId="0" borderId="69" xfId="112" applyFont="1" applyFill="1" applyBorder="1" applyAlignment="1">
      <alignment horizontal="center" vertical="center"/>
      <protection/>
    </xf>
    <xf numFmtId="0" fontId="10" fillId="0" borderId="70" xfId="112" applyFont="1" applyFill="1" applyBorder="1" applyAlignment="1">
      <alignment horizontal="center" vertical="center"/>
      <protection/>
    </xf>
    <xf numFmtId="0" fontId="12" fillId="0" borderId="70" xfId="112" applyFont="1" applyFill="1" applyBorder="1" applyAlignment="1">
      <alignment horizontal="right" vertical="center"/>
      <protection/>
    </xf>
    <xf numFmtId="207" fontId="12" fillId="0" borderId="70" xfId="112" applyNumberFormat="1" applyFont="1" applyFill="1" applyBorder="1" applyAlignment="1">
      <alignment horizontal="right" vertical="center"/>
      <protection/>
    </xf>
    <xf numFmtId="0" fontId="12" fillId="0" borderId="71" xfId="112" applyFont="1" applyFill="1" applyBorder="1" applyAlignment="1">
      <alignment horizontal="right" vertical="center"/>
      <protection/>
    </xf>
    <xf numFmtId="0" fontId="2" fillId="0" borderId="67" xfId="112" applyFont="1" applyFill="1" applyBorder="1" applyAlignment="1">
      <alignment horizontal="center" vertical="center"/>
      <protection/>
    </xf>
    <xf numFmtId="0" fontId="2" fillId="0" borderId="67" xfId="112" applyFont="1" applyFill="1" applyBorder="1" applyAlignment="1">
      <alignment horizontal="center" vertical="center" wrapText="1"/>
      <protection/>
    </xf>
    <xf numFmtId="0" fontId="9" fillId="0" borderId="69" xfId="112" applyFont="1" applyFill="1" applyBorder="1" applyAlignment="1">
      <alignment horizontal="right"/>
      <protection/>
    </xf>
    <xf numFmtId="0" fontId="2" fillId="0" borderId="172" xfId="112" applyFont="1" applyFill="1" applyBorder="1" applyAlignment="1">
      <alignment horizontal="right" vertical="center"/>
      <protection/>
    </xf>
    <xf numFmtId="0" fontId="2" fillId="0" borderId="93" xfId="112" applyFont="1" applyFill="1" applyBorder="1" applyAlignment="1">
      <alignment horizontal="center" vertical="center"/>
      <protection/>
    </xf>
    <xf numFmtId="38" fontId="2" fillId="0" borderId="93" xfId="83" applyFont="1" applyFill="1" applyBorder="1" applyAlignment="1">
      <alignment vertical="center"/>
    </xf>
    <xf numFmtId="197" fontId="2" fillId="0" borderId="93" xfId="112" applyNumberFormat="1" applyFont="1" applyFill="1" applyBorder="1" applyAlignment="1">
      <alignment vertical="center"/>
      <protection/>
    </xf>
    <xf numFmtId="197" fontId="2" fillId="0" borderId="200" xfId="112" applyNumberFormat="1" applyFont="1" applyFill="1" applyBorder="1" applyAlignment="1">
      <alignment vertical="center"/>
      <protection/>
    </xf>
    <xf numFmtId="42" fontId="12" fillId="0" borderId="31" xfId="0" applyNumberFormat="1" applyFont="1" applyBorder="1" applyAlignment="1">
      <alignment horizontal="right" vertical="center"/>
    </xf>
    <xf numFmtId="0" fontId="2" fillId="0" borderId="0" xfId="114" applyFont="1" applyBorder="1" applyAlignment="1">
      <alignment horizontal="right" vertical="center"/>
      <protection/>
    </xf>
    <xf numFmtId="0" fontId="31" fillId="0" borderId="0" xfId="114" applyFont="1">
      <alignment/>
      <protection/>
    </xf>
    <xf numFmtId="0" fontId="31" fillId="0" borderId="0" xfId="116" applyFont="1">
      <alignment/>
      <protection/>
    </xf>
    <xf numFmtId="188" fontId="31" fillId="0" borderId="0" xfId="116" applyNumberFormat="1" applyFont="1">
      <alignment/>
      <protection/>
    </xf>
    <xf numFmtId="38" fontId="22" fillId="0" borderId="0" xfId="83" applyFont="1" applyAlignment="1">
      <alignment/>
    </xf>
    <xf numFmtId="38" fontId="22" fillId="0" borderId="0" xfId="83" applyFont="1" applyBorder="1" applyAlignment="1">
      <alignment horizontal="center"/>
    </xf>
    <xf numFmtId="0" fontId="2" fillId="0" borderId="0" xfId="114" applyFont="1" applyAlignment="1">
      <alignment horizontal="right" vertical="center"/>
      <protection/>
    </xf>
    <xf numFmtId="0" fontId="2" fillId="0" borderId="0" xfId="112" applyFont="1" applyBorder="1" applyAlignment="1">
      <alignment horizontal="center" vertical="center"/>
      <protection/>
    </xf>
    <xf numFmtId="38" fontId="5" fillId="0" borderId="0" xfId="83" applyFont="1" applyFill="1" applyBorder="1" applyAlignment="1">
      <alignment horizontal="center" vertical="center"/>
    </xf>
    <xf numFmtId="0" fontId="3" fillId="0" borderId="0" xfId="112" applyFont="1" applyAlignment="1">
      <alignment vertical="center" wrapText="1"/>
      <protection/>
    </xf>
    <xf numFmtId="0" fontId="9" fillId="0" borderId="0" xfId="106" applyFont="1" applyAlignment="1">
      <alignment horizontal="right"/>
      <protection/>
    </xf>
    <xf numFmtId="38" fontId="2" fillId="0" borderId="0" xfId="83" applyFont="1" applyBorder="1" applyAlignment="1">
      <alignment vertical="center"/>
    </xf>
    <xf numFmtId="187" fontId="2" fillId="0" borderId="0" xfId="83" applyNumberFormat="1" applyFont="1" applyBorder="1" applyAlignment="1">
      <alignment vertical="center"/>
    </xf>
    <xf numFmtId="38" fontId="2" fillId="0" borderId="0" xfId="83" applyFont="1" applyBorder="1" applyAlignment="1">
      <alignment horizontal="right" vertical="center"/>
    </xf>
    <xf numFmtId="38" fontId="2" fillId="0" borderId="10" xfId="83" applyFont="1" applyBorder="1" applyAlignment="1">
      <alignment horizontal="right" vertical="center"/>
    </xf>
    <xf numFmtId="0" fontId="2" fillId="0" borderId="201" xfId="112" applyFont="1" applyBorder="1" applyAlignment="1">
      <alignment vertical="center"/>
      <protection/>
    </xf>
    <xf numFmtId="0" fontId="9" fillId="0" borderId="65" xfId="112" applyFont="1" applyBorder="1">
      <alignment/>
      <protection/>
    </xf>
    <xf numFmtId="0" fontId="9" fillId="0" borderId="91" xfId="112" applyFont="1" applyBorder="1">
      <alignment/>
      <protection/>
    </xf>
    <xf numFmtId="0" fontId="2" fillId="0" borderId="91" xfId="112" applyFont="1" applyBorder="1" applyAlignment="1">
      <alignment horizontal="right" vertical="center"/>
      <protection/>
    </xf>
    <xf numFmtId="38" fontId="3" fillId="0" borderId="0" xfId="83" applyFont="1" applyAlignment="1">
      <alignment horizontal="center" vertical="center"/>
    </xf>
    <xf numFmtId="0" fontId="3" fillId="0" borderId="0" xfId="114" applyFont="1">
      <alignment/>
      <protection/>
    </xf>
    <xf numFmtId="0" fontId="3" fillId="0" borderId="0" xfId="0" applyFont="1" applyAlignment="1">
      <alignment vertical="center"/>
    </xf>
    <xf numFmtId="0" fontId="3" fillId="0" borderId="0" xfId="112" applyFont="1">
      <alignment/>
      <protection/>
    </xf>
    <xf numFmtId="38" fontId="3" fillId="0" borderId="0" xfId="83" applyFont="1" applyAlignment="1">
      <alignment/>
    </xf>
    <xf numFmtId="0" fontId="3" fillId="0" borderId="0" xfId="112" applyFont="1" applyAlignment="1">
      <alignment horizontal="left" vertical="center"/>
      <protection/>
    </xf>
    <xf numFmtId="0" fontId="3" fillId="0" borderId="0" xfId="112" applyFont="1" applyBorder="1" applyAlignment="1">
      <alignment vertical="center"/>
      <protection/>
    </xf>
    <xf numFmtId="0" fontId="3" fillId="0" borderId="0" xfId="106" applyFont="1">
      <alignment/>
      <protection/>
    </xf>
    <xf numFmtId="0" fontId="3" fillId="0" borderId="0" xfId="115" applyFont="1" applyAlignment="1">
      <alignment vertical="center"/>
      <protection/>
    </xf>
    <xf numFmtId="38" fontId="3" fillId="0" borderId="0" xfId="83" applyFont="1" applyAlignment="1">
      <alignment horizontal="left" vertical="center"/>
    </xf>
    <xf numFmtId="0" fontId="3" fillId="0" borderId="0" xfId="115" applyFont="1" applyBorder="1" applyAlignment="1">
      <alignment horizontal="left" vertical="center"/>
      <protection/>
    </xf>
    <xf numFmtId="38" fontId="2" fillId="0" borderId="111" xfId="83" applyFont="1" applyFill="1" applyBorder="1" applyAlignment="1">
      <alignment horizontal="center" vertical="center" wrapText="1"/>
    </xf>
    <xf numFmtId="0" fontId="45" fillId="0" borderId="0" xfId="104" applyFont="1" applyFill="1" applyAlignment="1">
      <alignment horizontal="left"/>
      <protection/>
    </xf>
    <xf numFmtId="0" fontId="45" fillId="0" borderId="0" xfId="104" applyFont="1" applyFill="1" applyAlignment="1">
      <alignment horizontal="center"/>
      <protection/>
    </xf>
    <xf numFmtId="0" fontId="46" fillId="0" borderId="0" xfId="104" applyFont="1" applyFill="1" applyAlignment="1">
      <alignment/>
      <protection/>
    </xf>
    <xf numFmtId="0" fontId="47" fillId="0" borderId="0" xfId="72" applyFont="1" applyAlignment="1" applyProtection="1">
      <alignment/>
      <protection/>
    </xf>
    <xf numFmtId="0" fontId="47" fillId="0" borderId="0" xfId="72" applyFont="1" applyAlignment="1" applyProtection="1">
      <alignment wrapText="1"/>
      <protection/>
    </xf>
    <xf numFmtId="0" fontId="47" fillId="0" borderId="0" xfId="72" applyFont="1" applyFill="1" applyAlignment="1" applyProtection="1">
      <alignment/>
      <protection/>
    </xf>
    <xf numFmtId="0" fontId="46" fillId="0" borderId="0" xfId="104" applyFont="1" applyAlignment="1">
      <alignment/>
      <protection/>
    </xf>
    <xf numFmtId="0" fontId="8" fillId="0" borderId="0" xfId="72" applyAlignment="1" applyProtection="1">
      <alignment/>
      <protection/>
    </xf>
    <xf numFmtId="0" fontId="28" fillId="0" borderId="0" xfId="104" applyFont="1" applyFill="1" applyAlignment="1">
      <alignment horizontal="left"/>
      <protection/>
    </xf>
    <xf numFmtId="0" fontId="48" fillId="0" borderId="0" xfId="104" applyFont="1" applyFill="1">
      <alignment/>
      <protection/>
    </xf>
    <xf numFmtId="0" fontId="48" fillId="0" borderId="0" xfId="109" applyFont="1" applyFill="1">
      <alignment vertical="center"/>
      <protection/>
    </xf>
    <xf numFmtId="49" fontId="28" fillId="0" borderId="0" xfId="104" applyNumberFormat="1" applyFont="1" applyFill="1" applyAlignment="1">
      <alignment horizontal="right"/>
      <protection/>
    </xf>
    <xf numFmtId="49" fontId="28" fillId="0" borderId="0" xfId="104" applyNumberFormat="1" applyFont="1" applyAlignment="1">
      <alignment horizontal="right"/>
      <protection/>
    </xf>
    <xf numFmtId="0" fontId="49" fillId="0" borderId="0" xfId="104" applyFont="1" applyFill="1" applyAlignment="1">
      <alignment horizontal="left" vertical="center"/>
      <protection/>
    </xf>
    <xf numFmtId="0" fontId="50" fillId="0" borderId="0" xfId="109" applyFont="1" applyFill="1" applyAlignment="1">
      <alignment vertical="center"/>
      <protection/>
    </xf>
    <xf numFmtId="0" fontId="51" fillId="0" borderId="0" xfId="104" applyFont="1" applyFill="1" applyAlignment="1">
      <alignment horizontal="left" vertical="center"/>
      <protection/>
    </xf>
    <xf numFmtId="0" fontId="48" fillId="0" borderId="0" xfId="109" applyFont="1" applyFill="1" applyAlignment="1">
      <alignment vertical="center"/>
      <protection/>
    </xf>
    <xf numFmtId="0" fontId="48" fillId="0" borderId="0" xfId="104" applyFont="1" applyFill="1" applyAlignment="1">
      <alignment vertical="center"/>
      <protection/>
    </xf>
    <xf numFmtId="0" fontId="51" fillId="0" borderId="0" xfId="104" applyFont="1" applyFill="1" applyAlignment="1">
      <alignment horizontal="left" vertical="center" wrapText="1"/>
      <protection/>
    </xf>
    <xf numFmtId="0" fontId="48" fillId="0" borderId="0" xfId="109" applyFont="1" applyFill="1" applyAlignment="1">
      <alignment vertical="center" wrapText="1"/>
      <protection/>
    </xf>
    <xf numFmtId="49" fontId="28" fillId="0" borderId="0" xfId="104" applyNumberFormat="1" applyFont="1" applyFill="1" applyAlignment="1">
      <alignment horizontal="right" vertical="center"/>
      <protection/>
    </xf>
    <xf numFmtId="0" fontId="28" fillId="0" borderId="0" xfId="104" applyFont="1" applyAlignment="1">
      <alignment wrapText="1"/>
      <protection/>
    </xf>
    <xf numFmtId="0" fontId="28" fillId="0" borderId="0" xfId="104" applyFont="1">
      <alignment/>
      <protection/>
    </xf>
    <xf numFmtId="0" fontId="28" fillId="0" borderId="0" xfId="109" applyFont="1" applyFill="1">
      <alignment vertical="center"/>
      <protection/>
    </xf>
    <xf numFmtId="0" fontId="0" fillId="0" borderId="0" xfId="109" applyFill="1">
      <alignment vertical="center"/>
      <protection/>
    </xf>
    <xf numFmtId="0" fontId="33" fillId="0" borderId="0" xfId="109" applyFont="1" applyFill="1">
      <alignment vertical="center"/>
      <protection/>
    </xf>
    <xf numFmtId="0" fontId="2" fillId="0" borderId="164" xfId="116" applyFont="1" applyBorder="1" applyAlignment="1">
      <alignment horizontal="center" vertical="center" wrapText="1"/>
      <protection/>
    </xf>
    <xf numFmtId="0" fontId="2" fillId="0" borderId="68" xfId="116" applyFont="1" applyBorder="1" applyAlignment="1">
      <alignment horizontal="center" vertical="center"/>
      <protection/>
    </xf>
    <xf numFmtId="0" fontId="2" fillId="0" borderId="202" xfId="116" applyFont="1" applyBorder="1" applyAlignment="1">
      <alignment horizontal="center" vertical="center"/>
      <protection/>
    </xf>
    <xf numFmtId="0" fontId="2" fillId="0" borderId="187" xfId="116" applyFont="1" applyBorder="1" applyAlignment="1">
      <alignment horizontal="center" vertical="center"/>
      <protection/>
    </xf>
    <xf numFmtId="0" fontId="2" fillId="0" borderId="163" xfId="116" applyFont="1" applyBorder="1" applyAlignment="1">
      <alignment horizontal="center" vertical="center"/>
      <protection/>
    </xf>
    <xf numFmtId="0" fontId="2" fillId="0" borderId="67" xfId="116" applyFont="1" applyBorder="1" applyAlignment="1">
      <alignment horizontal="center" vertical="center"/>
      <protection/>
    </xf>
    <xf numFmtId="0" fontId="2" fillId="0" borderId="163" xfId="116" applyFont="1" applyBorder="1" applyAlignment="1">
      <alignment horizontal="center" vertical="center" wrapText="1"/>
      <protection/>
    </xf>
    <xf numFmtId="38" fontId="2" fillId="0" borderId="67" xfId="83" applyFont="1" applyFill="1" applyBorder="1" applyAlignment="1">
      <alignment horizontal="center" vertical="center"/>
    </xf>
    <xf numFmtId="38" fontId="2" fillId="0" borderId="67" xfId="83" applyFont="1" applyFill="1" applyBorder="1" applyAlignment="1">
      <alignment horizontal="center" vertical="center" wrapText="1"/>
    </xf>
    <xf numFmtId="38" fontId="2" fillId="0" borderId="111" xfId="83" applyFont="1" applyFill="1" applyBorder="1" applyAlignment="1">
      <alignment horizontal="center" vertical="center"/>
    </xf>
    <xf numFmtId="38" fontId="2" fillId="0" borderId="163" xfId="83" applyFont="1" applyFill="1" applyBorder="1" applyAlignment="1">
      <alignment horizontal="center" vertical="center"/>
    </xf>
    <xf numFmtId="38" fontId="2" fillId="0" borderId="203" xfId="83" applyFont="1" applyFill="1" applyBorder="1" applyAlignment="1">
      <alignment horizontal="center" vertical="center"/>
    </xf>
    <xf numFmtId="38" fontId="2" fillId="0" borderId="94" xfId="83" applyFont="1" applyBorder="1" applyAlignment="1">
      <alignment horizontal="center" vertical="center"/>
    </xf>
    <xf numFmtId="38" fontId="2" fillId="0" borderId="69" xfId="83" applyFont="1" applyBorder="1" applyAlignment="1">
      <alignment horizontal="center" vertical="center"/>
    </xf>
    <xf numFmtId="38" fontId="2" fillId="0" borderId="72" xfId="83" applyFont="1" applyBorder="1" applyAlignment="1">
      <alignment horizontal="center" vertical="center"/>
    </xf>
    <xf numFmtId="38" fontId="2" fillId="0" borderId="204" xfId="83" applyFont="1" applyFill="1" applyBorder="1" applyAlignment="1">
      <alignment horizontal="center" vertical="center" wrapText="1"/>
    </xf>
    <xf numFmtId="38" fontId="2" fillId="0" borderId="164" xfId="83" applyFont="1" applyFill="1" applyBorder="1" applyAlignment="1">
      <alignment horizontal="center" vertical="center"/>
    </xf>
    <xf numFmtId="38" fontId="2" fillId="0" borderId="68" xfId="83" applyFont="1" applyFill="1" applyBorder="1" applyAlignment="1">
      <alignment horizontal="center" vertical="center" wrapText="1"/>
    </xf>
    <xf numFmtId="38" fontId="2" fillId="0" borderId="205" xfId="83" applyFont="1" applyFill="1" applyBorder="1" applyAlignment="1">
      <alignment horizontal="center" vertical="center" wrapText="1"/>
    </xf>
    <xf numFmtId="38" fontId="2" fillId="0" borderId="206" xfId="83" applyFont="1" applyFill="1" applyBorder="1" applyAlignment="1">
      <alignment horizontal="center" vertical="center"/>
    </xf>
    <xf numFmtId="38" fontId="2" fillId="0" borderId="207" xfId="83" applyFont="1" applyFill="1" applyBorder="1" applyAlignment="1">
      <alignment horizontal="center" vertical="center"/>
    </xf>
    <xf numFmtId="38" fontId="2" fillId="0" borderId="163" xfId="83" applyFont="1" applyFill="1" applyBorder="1" applyAlignment="1">
      <alignment horizontal="center" vertical="center" wrapText="1"/>
    </xf>
    <xf numFmtId="38" fontId="2" fillId="0" borderId="111" xfId="83" applyFont="1" applyFill="1" applyBorder="1" applyAlignment="1">
      <alignment horizontal="center" vertical="center" wrapText="1"/>
    </xf>
    <xf numFmtId="0" fontId="2" fillId="0" borderId="208" xfId="116" applyFont="1" applyBorder="1" applyAlignment="1">
      <alignment horizontal="center" vertical="center"/>
      <protection/>
    </xf>
    <xf numFmtId="0" fontId="2" fillId="0" borderId="111" xfId="116" applyFont="1" applyBorder="1" applyAlignment="1">
      <alignment horizontal="center" vertical="center"/>
      <protection/>
    </xf>
    <xf numFmtId="0" fontId="5" fillId="0" borderId="172" xfId="116" applyFont="1" applyBorder="1" applyAlignment="1">
      <alignment horizontal="center" vertical="center"/>
      <protection/>
    </xf>
    <xf numFmtId="0" fontId="5" fillId="0" borderId="93" xfId="116" applyFont="1" applyBorder="1" applyAlignment="1">
      <alignment horizontal="center" vertical="center"/>
      <protection/>
    </xf>
    <xf numFmtId="0" fontId="2" fillId="0" borderId="187" xfId="116" applyFont="1" applyBorder="1" applyAlignment="1">
      <alignment horizontal="center" vertical="center" textRotation="255" wrapText="1"/>
      <protection/>
    </xf>
    <xf numFmtId="0" fontId="2" fillId="0" borderId="196" xfId="116" applyFont="1" applyBorder="1" applyAlignment="1">
      <alignment horizontal="center" vertical="center"/>
      <protection/>
    </xf>
    <xf numFmtId="0" fontId="2" fillId="0" borderId="209" xfId="116" applyFont="1" applyBorder="1" applyAlignment="1">
      <alignment horizontal="center" vertical="center"/>
      <protection/>
    </xf>
    <xf numFmtId="0" fontId="2" fillId="0" borderId="190" xfId="116" applyFont="1" applyBorder="1" applyAlignment="1">
      <alignment horizontal="center" vertical="center"/>
      <protection/>
    </xf>
    <xf numFmtId="0" fontId="2" fillId="0" borderId="210" xfId="116" applyFont="1" applyBorder="1" applyAlignment="1">
      <alignment horizontal="center" vertical="center"/>
      <protection/>
    </xf>
    <xf numFmtId="0" fontId="2" fillId="0" borderId="211" xfId="116" applyFont="1" applyBorder="1" applyAlignment="1">
      <alignment horizontal="center" vertical="center"/>
      <protection/>
    </xf>
    <xf numFmtId="0" fontId="2" fillId="0" borderId="212" xfId="116" applyFont="1" applyBorder="1" applyAlignment="1">
      <alignment horizontal="center" vertical="center"/>
      <protection/>
    </xf>
    <xf numFmtId="0" fontId="2" fillId="0" borderId="202" xfId="114" applyFont="1" applyBorder="1" applyAlignment="1">
      <alignment horizontal="center" vertical="center"/>
      <protection/>
    </xf>
    <xf numFmtId="0" fontId="2" fillId="0" borderId="163" xfId="114" applyFont="1" applyBorder="1" applyAlignment="1">
      <alignment horizontal="center" vertical="center"/>
      <protection/>
    </xf>
    <xf numFmtId="0" fontId="2" fillId="0" borderId="213" xfId="114" applyFont="1" applyBorder="1" applyAlignment="1">
      <alignment horizontal="center" vertical="center" textRotation="255" wrapText="1"/>
      <protection/>
    </xf>
    <xf numFmtId="0" fontId="0" fillId="0" borderId="69" xfId="107" applyBorder="1" applyAlignment="1">
      <alignment horizontal="center" vertical="center" textRotation="255"/>
      <protection/>
    </xf>
    <xf numFmtId="0" fontId="0" fillId="0" borderId="172" xfId="107" applyBorder="1" applyAlignment="1">
      <alignment horizontal="center" vertical="center" textRotation="255"/>
      <protection/>
    </xf>
    <xf numFmtId="0" fontId="2" fillId="0" borderId="67" xfId="114" applyFont="1" applyBorder="1" applyAlignment="1">
      <alignment horizontal="center" vertical="center"/>
      <protection/>
    </xf>
    <xf numFmtId="0" fontId="2" fillId="0" borderId="165" xfId="114" applyFont="1" applyBorder="1" applyAlignment="1">
      <alignment horizontal="center" vertical="center" wrapText="1"/>
      <protection/>
    </xf>
    <xf numFmtId="0" fontId="2" fillId="0" borderId="100" xfId="114" applyFont="1" applyBorder="1" applyAlignment="1">
      <alignment horizontal="center" vertical="center" wrapText="1"/>
      <protection/>
    </xf>
    <xf numFmtId="0" fontId="2" fillId="0" borderId="150" xfId="114" applyFont="1" applyBorder="1" applyAlignment="1">
      <alignment horizontal="center" vertical="center" wrapText="1"/>
      <protection/>
    </xf>
    <xf numFmtId="0" fontId="2" fillId="0" borderId="100" xfId="114" applyFont="1" applyBorder="1" applyAlignment="1">
      <alignment horizontal="center" vertical="center"/>
      <protection/>
    </xf>
    <xf numFmtId="0" fontId="2" fillId="0" borderId="150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right"/>
      <protection/>
    </xf>
    <xf numFmtId="0" fontId="2" fillId="0" borderId="69" xfId="114" applyFont="1" applyBorder="1" applyAlignment="1">
      <alignment horizontal="center" vertical="center" textRotation="255" wrapText="1"/>
      <protection/>
    </xf>
    <xf numFmtId="0" fontId="0" fillId="0" borderId="69" xfId="107" applyBorder="1" applyAlignment="1">
      <alignment horizontal="center" vertical="center" textRotation="255" wrapText="1"/>
      <protection/>
    </xf>
    <xf numFmtId="0" fontId="0" fillId="0" borderId="72" xfId="107" applyBorder="1" applyAlignment="1">
      <alignment horizontal="center" vertical="center" textRotation="255" wrapText="1"/>
      <protection/>
    </xf>
    <xf numFmtId="0" fontId="2" fillId="0" borderId="103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right" vertical="center"/>
      <protection/>
    </xf>
    <xf numFmtId="38" fontId="2" fillId="0" borderId="202" xfId="83" applyFont="1" applyBorder="1" applyAlignment="1">
      <alignment horizontal="center" vertical="center"/>
    </xf>
    <xf numFmtId="38" fontId="2" fillId="0" borderId="187" xfId="83" applyFont="1" applyBorder="1" applyAlignment="1">
      <alignment horizontal="center" vertical="center"/>
    </xf>
    <xf numFmtId="38" fontId="2" fillId="0" borderId="163" xfId="83" applyFont="1" applyBorder="1" applyAlignment="1">
      <alignment horizontal="center" vertical="center"/>
    </xf>
    <xf numFmtId="0" fontId="0" fillId="0" borderId="163" xfId="107" applyBorder="1" applyAlignment="1">
      <alignment horizontal="center" vertical="center"/>
      <protection/>
    </xf>
    <xf numFmtId="0" fontId="0" fillId="0" borderId="164" xfId="107" applyBorder="1" applyAlignment="1">
      <alignment horizontal="center" vertical="center"/>
      <protection/>
    </xf>
    <xf numFmtId="0" fontId="2" fillId="0" borderId="163" xfId="112" applyFont="1" applyBorder="1" applyAlignment="1">
      <alignment horizontal="center" vertical="center"/>
      <protection/>
    </xf>
    <xf numFmtId="0" fontId="2" fillId="0" borderId="164" xfId="112" applyFont="1" applyBorder="1" applyAlignment="1">
      <alignment horizontal="center" vertical="center"/>
      <protection/>
    </xf>
    <xf numFmtId="0" fontId="2" fillId="0" borderId="202" xfId="112" applyFont="1" applyBorder="1" applyAlignment="1">
      <alignment horizontal="center" vertical="center"/>
      <protection/>
    </xf>
    <xf numFmtId="0" fontId="2" fillId="0" borderId="187" xfId="112" applyFont="1" applyBorder="1" applyAlignment="1">
      <alignment horizontal="center" vertical="center"/>
      <protection/>
    </xf>
    <xf numFmtId="0" fontId="2" fillId="0" borderId="201" xfId="112" applyFont="1" applyBorder="1" applyAlignment="1">
      <alignment horizontal="center" vertical="center"/>
      <protection/>
    </xf>
    <xf numFmtId="0" fontId="2" fillId="0" borderId="214" xfId="112" applyFont="1" applyBorder="1" applyAlignment="1">
      <alignment horizontal="center" vertical="center"/>
      <protection/>
    </xf>
    <xf numFmtId="0" fontId="2" fillId="0" borderId="215" xfId="112" applyFont="1" applyBorder="1" applyAlignment="1">
      <alignment horizontal="center" vertical="center"/>
      <protection/>
    </xf>
    <xf numFmtId="0" fontId="2" fillId="0" borderId="214" xfId="112" applyFont="1" applyBorder="1" applyAlignment="1">
      <alignment horizontal="right" vertical="center"/>
      <protection/>
    </xf>
    <xf numFmtId="0" fontId="2" fillId="0" borderId="215" xfId="112" applyFont="1" applyBorder="1" applyAlignment="1">
      <alignment horizontal="right" vertical="center"/>
      <protection/>
    </xf>
    <xf numFmtId="0" fontId="2" fillId="0" borderId="95" xfId="112" applyFont="1" applyBorder="1" applyAlignment="1">
      <alignment horizontal="center" vertical="center"/>
      <protection/>
    </xf>
    <xf numFmtId="0" fontId="2" fillId="0" borderId="91" xfId="112" applyFont="1" applyBorder="1" applyAlignment="1">
      <alignment horizontal="center" vertical="center"/>
      <protection/>
    </xf>
    <xf numFmtId="0" fontId="2" fillId="0" borderId="216" xfId="112" applyFont="1" applyBorder="1" applyAlignment="1">
      <alignment horizontal="center" vertical="center"/>
      <protection/>
    </xf>
    <xf numFmtId="0" fontId="2" fillId="0" borderId="217" xfId="112" applyFont="1" applyBorder="1" applyAlignment="1">
      <alignment horizontal="center" vertical="center"/>
      <protection/>
    </xf>
    <xf numFmtId="0" fontId="2" fillId="0" borderId="205" xfId="112" applyFont="1" applyBorder="1" applyAlignment="1">
      <alignment horizontal="center" vertical="center"/>
      <protection/>
    </xf>
    <xf numFmtId="0" fontId="2" fillId="0" borderId="204" xfId="112" applyFont="1" applyBorder="1" applyAlignment="1">
      <alignment horizontal="center" vertical="center"/>
      <protection/>
    </xf>
    <xf numFmtId="0" fontId="2" fillId="0" borderId="218" xfId="112" applyFont="1" applyBorder="1" applyAlignment="1">
      <alignment horizontal="center" vertical="center"/>
      <protection/>
    </xf>
    <xf numFmtId="0" fontId="2" fillId="0" borderId="134" xfId="112" applyFont="1" applyBorder="1" applyAlignment="1">
      <alignment horizontal="center" vertical="center"/>
      <protection/>
    </xf>
    <xf numFmtId="0" fontId="2" fillId="0" borderId="206" xfId="112" applyFont="1" applyBorder="1" applyAlignment="1">
      <alignment horizontal="center" vertical="center"/>
      <protection/>
    </xf>
    <xf numFmtId="49" fontId="2" fillId="0" borderId="201" xfId="112" applyNumberFormat="1" applyFont="1" applyBorder="1" applyAlignment="1">
      <alignment horizontal="center" vertical="center"/>
      <protection/>
    </xf>
    <xf numFmtId="49" fontId="2" fillId="0" borderId="219" xfId="112" applyNumberFormat="1" applyFont="1" applyBorder="1" applyAlignment="1">
      <alignment horizontal="center" vertical="center"/>
      <protection/>
    </xf>
    <xf numFmtId="0" fontId="2" fillId="0" borderId="220" xfId="112" applyFont="1" applyBorder="1" applyAlignment="1">
      <alignment horizontal="center" vertical="center"/>
      <protection/>
    </xf>
    <xf numFmtId="2" fontId="2" fillId="0" borderId="194" xfId="113" applyNumberFormat="1" applyFont="1" applyFill="1" applyBorder="1" applyAlignment="1">
      <alignment horizontal="center" vertical="center"/>
      <protection/>
    </xf>
    <xf numFmtId="204" fontId="2" fillId="0" borderId="81" xfId="83" applyNumberFormat="1" applyFont="1" applyFill="1" applyBorder="1" applyAlignment="1">
      <alignment horizontal="left" vertical="center"/>
    </xf>
    <xf numFmtId="204" fontId="2" fillId="0" borderId="0" xfId="83" applyNumberFormat="1" applyFont="1" applyFill="1" applyBorder="1" applyAlignment="1">
      <alignment horizontal="left" vertical="center"/>
    </xf>
    <xf numFmtId="2" fontId="2" fillId="0" borderId="0" xfId="113" applyNumberFormat="1" applyFont="1" applyFill="1" applyBorder="1" applyAlignment="1">
      <alignment horizontal="center" vertical="center"/>
      <protection/>
    </xf>
    <xf numFmtId="2" fontId="5" fillId="0" borderId="194" xfId="108" applyNumberFormat="1" applyFont="1" applyFill="1" applyBorder="1" applyAlignment="1">
      <alignment horizontal="center" vertical="center"/>
      <protection/>
    </xf>
    <xf numFmtId="0" fontId="2" fillId="0" borderId="203" xfId="112" applyFont="1" applyBorder="1" applyAlignment="1">
      <alignment horizontal="center" vertical="center"/>
      <protection/>
    </xf>
    <xf numFmtId="0" fontId="2" fillId="0" borderId="188" xfId="112" applyFont="1" applyBorder="1" applyAlignment="1">
      <alignment horizontal="center" vertical="center"/>
      <protection/>
    </xf>
    <xf numFmtId="49" fontId="2" fillId="0" borderId="81" xfId="113" applyNumberFormat="1" applyFont="1" applyFill="1" applyBorder="1" applyAlignment="1">
      <alignment horizontal="center" vertical="center"/>
      <protection/>
    </xf>
    <xf numFmtId="49" fontId="2" fillId="0" borderId="0" xfId="113" applyNumberFormat="1" applyFont="1" applyFill="1" applyBorder="1" applyAlignment="1">
      <alignment horizontal="center" vertical="center"/>
      <protection/>
    </xf>
    <xf numFmtId="49" fontId="2" fillId="0" borderId="135" xfId="113" applyNumberFormat="1" applyFont="1" applyFill="1" applyBorder="1" applyAlignment="1">
      <alignment horizontal="center" vertical="center"/>
      <protection/>
    </xf>
    <xf numFmtId="49" fontId="2" fillId="0" borderId="85" xfId="112" applyNumberFormat="1" applyFont="1" applyBorder="1" applyAlignment="1">
      <alignment horizontal="center" vertical="center"/>
      <protection/>
    </xf>
    <xf numFmtId="49" fontId="2" fillId="0" borderId="199" xfId="112" applyNumberFormat="1" applyFont="1" applyBorder="1" applyAlignment="1">
      <alignment horizontal="center" vertical="center"/>
      <protection/>
    </xf>
    <xf numFmtId="49" fontId="2" fillId="0" borderId="81" xfId="112" applyNumberFormat="1" applyFont="1" applyBorder="1" applyAlignment="1">
      <alignment horizontal="center" vertical="center"/>
      <protection/>
    </xf>
    <xf numFmtId="49" fontId="2" fillId="0" borderId="198" xfId="112" applyNumberFormat="1" applyFont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204" fontId="2" fillId="0" borderId="85" xfId="83" applyNumberFormat="1" applyFont="1" applyFill="1" applyBorder="1" applyAlignment="1">
      <alignment horizontal="left" vertical="center"/>
    </xf>
    <xf numFmtId="204" fontId="2" fillId="0" borderId="10" xfId="83" applyNumberFormat="1" applyFont="1" applyFill="1" applyBorder="1" applyAlignment="1">
      <alignment horizontal="left" vertical="center"/>
    </xf>
    <xf numFmtId="40" fontId="2" fillId="0" borderId="85" xfId="83" applyNumberFormat="1" applyFont="1" applyBorder="1" applyAlignment="1">
      <alignment horizontal="right" vertical="center"/>
    </xf>
    <xf numFmtId="40" fontId="2" fillId="0" borderId="10" xfId="83" applyNumberFormat="1" applyFont="1" applyBorder="1" applyAlignment="1">
      <alignment horizontal="right" vertical="center"/>
    </xf>
    <xf numFmtId="40" fontId="2" fillId="0" borderId="81" xfId="83" applyNumberFormat="1" applyFont="1" applyBorder="1" applyAlignment="1">
      <alignment horizontal="right" vertical="center"/>
    </xf>
    <xf numFmtId="40" fontId="2" fillId="0" borderId="0" xfId="83" applyNumberFormat="1" applyFont="1" applyBorder="1" applyAlignment="1">
      <alignment horizontal="right" vertical="center"/>
    </xf>
    <xf numFmtId="204" fontId="2" fillId="0" borderId="198" xfId="83" applyNumberFormat="1" applyFont="1" applyFill="1" applyBorder="1" applyAlignment="1">
      <alignment horizontal="left" vertical="center"/>
    </xf>
    <xf numFmtId="49" fontId="2" fillId="0" borderId="198" xfId="112" applyNumberFormat="1" applyFont="1" applyBorder="1" applyAlignment="1">
      <alignment vertical="center"/>
      <protection/>
    </xf>
    <xf numFmtId="2" fontId="2" fillId="0" borderId="198" xfId="113" applyNumberFormat="1" applyFont="1" applyFill="1" applyBorder="1" applyAlignment="1">
      <alignment horizontal="center" vertical="center"/>
      <protection/>
    </xf>
    <xf numFmtId="49" fontId="2" fillId="0" borderId="85" xfId="113" applyNumberFormat="1" applyFont="1" applyFill="1" applyBorder="1" applyAlignment="1">
      <alignment horizontal="center" vertical="center"/>
      <protection/>
    </xf>
    <xf numFmtId="49" fontId="2" fillId="0" borderId="10" xfId="113" applyNumberFormat="1" applyFont="1" applyFill="1" applyBorder="1" applyAlignment="1">
      <alignment horizontal="center" vertical="center"/>
      <protection/>
    </xf>
    <xf numFmtId="49" fontId="2" fillId="0" borderId="221" xfId="113" applyNumberFormat="1" applyFont="1" applyFill="1" applyBorder="1" applyAlignment="1">
      <alignment horizontal="center" vertical="center"/>
      <protection/>
    </xf>
    <xf numFmtId="0" fontId="2" fillId="0" borderId="219" xfId="112" applyFont="1" applyBorder="1" applyAlignment="1">
      <alignment horizontal="right" vertical="center"/>
      <protection/>
    </xf>
    <xf numFmtId="2" fontId="2" fillId="0" borderId="10" xfId="113" applyNumberFormat="1" applyFont="1" applyFill="1" applyBorder="1" applyAlignment="1">
      <alignment horizontal="center" vertical="center"/>
      <protection/>
    </xf>
    <xf numFmtId="2" fontId="2" fillId="0" borderId="199" xfId="113" applyNumberFormat="1" applyFont="1" applyFill="1" applyBorder="1" applyAlignment="1">
      <alignment horizontal="center" vertical="center"/>
      <protection/>
    </xf>
    <xf numFmtId="0" fontId="2" fillId="0" borderId="66" xfId="112" applyFont="1" applyBorder="1" applyAlignment="1">
      <alignment horizontal="center" vertical="center"/>
      <protection/>
    </xf>
    <xf numFmtId="0" fontId="2" fillId="0" borderId="199" xfId="112" applyFont="1" applyBorder="1" applyAlignment="1">
      <alignment horizontal="center" vertical="center"/>
      <protection/>
    </xf>
    <xf numFmtId="0" fontId="2" fillId="0" borderId="65" xfId="112" applyFont="1" applyBorder="1" applyAlignment="1">
      <alignment horizontal="center" vertical="center"/>
      <protection/>
    </xf>
    <xf numFmtId="0" fontId="2" fillId="0" borderId="198" xfId="112" applyFont="1" applyBorder="1" applyAlignment="1">
      <alignment horizontal="center" vertical="center"/>
      <protection/>
    </xf>
    <xf numFmtId="0" fontId="2" fillId="0" borderId="222" xfId="112" applyFont="1" applyBorder="1" applyAlignment="1">
      <alignment horizontal="center" vertical="center"/>
      <protection/>
    </xf>
    <xf numFmtId="0" fontId="2" fillId="0" borderId="219" xfId="112" applyFont="1" applyBorder="1" applyAlignment="1">
      <alignment horizontal="center" vertical="center"/>
      <protection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172" xfId="107" applyFont="1" applyBorder="1" applyAlignment="1">
      <alignment horizontal="center" vertical="center" wrapText="1"/>
      <protection/>
    </xf>
    <xf numFmtId="0" fontId="2" fillId="0" borderId="93" xfId="107" applyFont="1" applyBorder="1" applyAlignment="1">
      <alignment horizontal="center" vertical="center" wrapText="1"/>
      <protection/>
    </xf>
    <xf numFmtId="0" fontId="2" fillId="0" borderId="72" xfId="107" applyFont="1" applyBorder="1" applyAlignment="1">
      <alignment horizontal="distributed" vertical="center" wrapText="1"/>
      <protection/>
    </xf>
    <xf numFmtId="0" fontId="2" fillId="0" borderId="73" xfId="107" applyFont="1" applyBorder="1" applyAlignment="1">
      <alignment horizontal="distributed" vertical="center" wrapText="1"/>
      <protection/>
    </xf>
    <xf numFmtId="0" fontId="2" fillId="0" borderId="172" xfId="107" applyFont="1" applyBorder="1" applyAlignment="1">
      <alignment horizontal="distributed" vertical="center" wrapText="1"/>
      <protection/>
    </xf>
    <xf numFmtId="0" fontId="2" fillId="0" borderId="93" xfId="107" applyFont="1" applyBorder="1" applyAlignment="1">
      <alignment horizontal="distributed" vertical="center" wrapText="1"/>
      <protection/>
    </xf>
    <xf numFmtId="0" fontId="2" fillId="0" borderId="70" xfId="107" applyFont="1" applyBorder="1" applyAlignment="1">
      <alignment horizontal="center" vertical="distributed" textRotation="255"/>
      <protection/>
    </xf>
    <xf numFmtId="0" fontId="2" fillId="0" borderId="93" xfId="107" applyFont="1" applyBorder="1" applyAlignment="1">
      <alignment horizontal="center" vertical="distributed" textRotation="255"/>
      <protection/>
    </xf>
    <xf numFmtId="0" fontId="2" fillId="0" borderId="165" xfId="107" applyFont="1" applyBorder="1" applyAlignment="1">
      <alignment horizontal="distributed" vertical="center" wrapText="1"/>
      <protection/>
    </xf>
    <xf numFmtId="0" fontId="2" fillId="0" borderId="213" xfId="107" applyFont="1" applyBorder="1" applyAlignment="1">
      <alignment horizontal="center" vertical="center" wrapText="1"/>
      <protection/>
    </xf>
    <xf numFmtId="0" fontId="2" fillId="0" borderId="67" xfId="107" applyFont="1" applyBorder="1" applyAlignment="1">
      <alignment horizontal="center" vertical="center" wrapText="1"/>
      <protection/>
    </xf>
    <xf numFmtId="0" fontId="2" fillId="0" borderId="100" xfId="107" applyFont="1" applyBorder="1" applyAlignment="1">
      <alignment horizontal="distributed" vertical="center" wrapText="1"/>
      <protection/>
    </xf>
    <xf numFmtId="0" fontId="2" fillId="0" borderId="202" xfId="107" applyFont="1" applyBorder="1" applyAlignment="1">
      <alignment horizontal="center" vertical="center" wrapText="1"/>
      <protection/>
    </xf>
    <xf numFmtId="0" fontId="2" fillId="0" borderId="163" xfId="107" applyFont="1" applyBorder="1" applyAlignment="1">
      <alignment horizontal="center" vertical="center" wrapText="1"/>
      <protection/>
    </xf>
    <xf numFmtId="0" fontId="12" fillId="0" borderId="150" xfId="107" applyFont="1" applyFill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distributed" vertical="center" indent="2"/>
      <protection/>
    </xf>
    <xf numFmtId="0" fontId="2" fillId="0" borderId="163" xfId="112" applyFont="1" applyBorder="1" applyAlignment="1">
      <alignment horizontal="distributed" vertical="center" indent="4"/>
      <protection/>
    </xf>
    <xf numFmtId="0" fontId="2" fillId="0" borderId="164" xfId="112" applyFont="1" applyBorder="1" applyAlignment="1">
      <alignment horizontal="distributed" vertical="center" indent="4"/>
      <protection/>
    </xf>
    <xf numFmtId="0" fontId="2" fillId="0" borderId="68" xfId="112" applyFont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center" vertical="center" wrapText="1"/>
      <protection/>
    </xf>
    <xf numFmtId="0" fontId="2" fillId="0" borderId="67" xfId="112" applyFont="1" applyBorder="1" applyAlignment="1">
      <alignment horizontal="distributed" vertical="center" indent="3"/>
      <protection/>
    </xf>
    <xf numFmtId="0" fontId="2" fillId="0" borderId="163" xfId="112" applyFont="1" applyBorder="1" applyAlignment="1">
      <alignment horizontal="distributed" vertical="center" wrapText="1" indent="5"/>
      <protection/>
    </xf>
    <xf numFmtId="0" fontId="3" fillId="0" borderId="0" xfId="112" applyFont="1" applyAlignment="1">
      <alignment vertical="center" wrapText="1"/>
      <protection/>
    </xf>
    <xf numFmtId="0" fontId="6" fillId="0" borderId="187" xfId="112" applyBorder="1" applyAlignment="1">
      <alignment horizontal="center" vertical="center"/>
      <protection/>
    </xf>
    <xf numFmtId="0" fontId="2" fillId="0" borderId="163" xfId="112" applyFont="1" applyBorder="1" applyAlignment="1">
      <alignment horizontal="center" vertical="center" wrapText="1"/>
      <protection/>
    </xf>
    <xf numFmtId="0" fontId="6" fillId="0" borderId="67" xfId="112" applyBorder="1" applyAlignment="1">
      <alignment horizontal="center" vertical="center" wrapText="1"/>
      <protection/>
    </xf>
    <xf numFmtId="0" fontId="6" fillId="0" borderId="164" xfId="112" applyBorder="1" applyAlignment="1">
      <alignment/>
      <protection/>
    </xf>
    <xf numFmtId="0" fontId="2" fillId="0" borderId="163" xfId="112" applyFont="1" applyFill="1" applyBorder="1" applyAlignment="1">
      <alignment horizontal="center" vertical="center" wrapText="1"/>
      <protection/>
    </xf>
    <xf numFmtId="0" fontId="2" fillId="0" borderId="67" xfId="112" applyFont="1" applyFill="1" applyBorder="1" applyAlignment="1">
      <alignment horizontal="center" vertical="center" wrapText="1"/>
      <protection/>
    </xf>
    <xf numFmtId="207" fontId="2" fillId="0" borderId="163" xfId="112" applyNumberFormat="1" applyFont="1" applyFill="1" applyBorder="1" applyAlignment="1">
      <alignment horizontal="center" vertical="center" wrapText="1"/>
      <protection/>
    </xf>
    <xf numFmtId="207" fontId="2" fillId="0" borderId="67" xfId="112" applyNumberFormat="1" applyFont="1" applyFill="1" applyBorder="1" applyAlignment="1">
      <alignment horizontal="center" vertical="center" wrapText="1"/>
      <protection/>
    </xf>
    <xf numFmtId="0" fontId="2" fillId="0" borderId="164" xfId="112" applyFont="1" applyFill="1" applyBorder="1" applyAlignment="1">
      <alignment horizontal="center" vertical="center" wrapText="1"/>
      <protection/>
    </xf>
    <xf numFmtId="0" fontId="2" fillId="0" borderId="68" xfId="112" applyFont="1" applyFill="1" applyBorder="1" applyAlignment="1">
      <alignment horizontal="center" vertical="center" wrapText="1"/>
      <protection/>
    </xf>
    <xf numFmtId="0" fontId="2" fillId="0" borderId="202" xfId="112" applyFont="1" applyFill="1" applyBorder="1" applyAlignment="1">
      <alignment horizontal="center" vertical="center"/>
      <protection/>
    </xf>
    <xf numFmtId="0" fontId="2" fillId="0" borderId="163" xfId="112" applyFont="1" applyFill="1" applyBorder="1" applyAlignment="1">
      <alignment horizontal="center" vertical="center"/>
      <protection/>
    </xf>
    <xf numFmtId="0" fontId="2" fillId="0" borderId="187" xfId="112" applyFont="1" applyFill="1" applyBorder="1" applyAlignment="1">
      <alignment horizontal="center" vertical="center"/>
      <protection/>
    </xf>
    <xf numFmtId="0" fontId="2" fillId="0" borderId="67" xfId="112" applyFont="1" applyFill="1" applyBorder="1" applyAlignment="1">
      <alignment horizontal="center" vertical="center"/>
      <protection/>
    </xf>
    <xf numFmtId="0" fontId="2" fillId="0" borderId="163" xfId="106" applyFont="1" applyBorder="1" applyAlignment="1">
      <alignment horizontal="center" vertical="center"/>
      <protection/>
    </xf>
    <xf numFmtId="0" fontId="2" fillId="0" borderId="164" xfId="106" applyFont="1" applyBorder="1" applyAlignment="1">
      <alignment horizontal="center" vertical="center"/>
      <protection/>
    </xf>
    <xf numFmtId="198" fontId="16" fillId="0" borderId="51" xfId="110" applyNumberFormat="1" applyFont="1" applyBorder="1" applyAlignment="1">
      <alignment horizontal="center" vertical="center"/>
      <protection/>
    </xf>
    <xf numFmtId="198" fontId="16" fillId="0" borderId="17" xfId="110" applyNumberFormat="1" applyFont="1" applyBorder="1" applyAlignment="1">
      <alignment horizontal="center" vertical="center"/>
      <protection/>
    </xf>
    <xf numFmtId="199" fontId="17" fillId="0" borderId="51" xfId="110" applyNumberFormat="1" applyFont="1" applyBorder="1" applyAlignment="1">
      <alignment horizontal="center" vertical="center" wrapText="1"/>
      <protection/>
    </xf>
    <xf numFmtId="199" fontId="17" fillId="0" borderId="17" xfId="110" applyNumberFormat="1" applyFont="1" applyBorder="1" applyAlignment="1">
      <alignment horizontal="center" vertical="center"/>
      <protection/>
    </xf>
    <xf numFmtId="198" fontId="16" fillId="0" borderId="223" xfId="110" applyNumberFormat="1" applyFont="1" applyBorder="1" applyAlignment="1">
      <alignment horizontal="left" vertical="center" wrapText="1"/>
      <protection/>
    </xf>
    <xf numFmtId="198" fontId="16" fillId="0" borderId="224" xfId="110" applyNumberFormat="1" applyFont="1" applyBorder="1" applyAlignment="1">
      <alignment horizontal="left" vertical="center" wrapText="1"/>
      <protection/>
    </xf>
    <xf numFmtId="198" fontId="16" fillId="0" borderId="225" xfId="110" applyNumberFormat="1" applyFont="1" applyBorder="1" applyAlignment="1">
      <alignment horizontal="left" vertical="center" wrapText="1"/>
      <protection/>
    </xf>
    <xf numFmtId="198" fontId="16" fillId="0" borderId="226" xfId="110" applyNumberFormat="1" applyFont="1" applyBorder="1" applyAlignment="1">
      <alignment horizontal="left" vertical="center" wrapText="1"/>
      <protection/>
    </xf>
    <xf numFmtId="198" fontId="16" fillId="0" borderId="227" xfId="110" applyNumberFormat="1" applyFont="1" applyFill="1" applyBorder="1" applyAlignment="1">
      <alignment horizontal="center" vertical="center" wrapText="1"/>
      <protection/>
    </xf>
    <xf numFmtId="198" fontId="16" fillId="0" borderId="228" xfId="110" applyNumberFormat="1" applyFont="1" applyFill="1" applyBorder="1" applyAlignment="1">
      <alignment horizontal="center" vertical="center"/>
      <protection/>
    </xf>
    <xf numFmtId="191" fontId="16" fillId="0" borderId="51" xfId="110" applyNumberFormat="1" applyFont="1" applyBorder="1" applyAlignment="1">
      <alignment horizontal="center" vertical="center"/>
      <protection/>
    </xf>
    <xf numFmtId="191" fontId="16" fillId="0" borderId="17" xfId="110" applyNumberFormat="1" applyFont="1" applyBorder="1" applyAlignment="1">
      <alignment horizontal="center" vertical="center"/>
      <protection/>
    </xf>
    <xf numFmtId="199" fontId="16" fillId="0" borderId="229" xfId="110" applyNumberFormat="1" applyFont="1" applyBorder="1" applyAlignment="1">
      <alignment horizontal="center" vertical="center" wrapText="1"/>
      <protection/>
    </xf>
    <xf numFmtId="199" fontId="16" fillId="0" borderId="230" xfId="110" applyNumberFormat="1" applyFont="1" applyBorder="1" applyAlignment="1">
      <alignment horizontal="center" vertical="center" wrapText="1"/>
      <protection/>
    </xf>
    <xf numFmtId="198" fontId="16" fillId="0" borderId="54" xfId="110" applyNumberFormat="1" applyFont="1" applyFill="1" applyBorder="1" applyAlignment="1">
      <alignment horizontal="center" vertical="center" wrapText="1"/>
      <protection/>
    </xf>
    <xf numFmtId="198" fontId="16" fillId="0" borderId="47" xfId="110" applyNumberFormat="1" applyFont="1" applyFill="1" applyBorder="1" applyAlignment="1">
      <alignment horizontal="center" vertical="center"/>
      <protection/>
    </xf>
    <xf numFmtId="198" fontId="16" fillId="0" borderId="231" xfId="110" applyNumberFormat="1" applyFont="1" applyBorder="1" applyAlignment="1">
      <alignment horizontal="center" vertical="center" wrapText="1"/>
      <protection/>
    </xf>
    <xf numFmtId="198" fontId="16" fillId="0" borderId="54" xfId="110" applyNumberFormat="1" applyFont="1" applyBorder="1" applyAlignment="1">
      <alignment horizontal="center" vertical="center" wrapText="1"/>
      <protection/>
    </xf>
    <xf numFmtId="198" fontId="16" fillId="0" borderId="61" xfId="110" applyNumberFormat="1" applyFont="1" applyBorder="1" applyAlignment="1">
      <alignment horizontal="center" vertical="center" wrapText="1"/>
      <protection/>
    </xf>
    <xf numFmtId="38" fontId="12" fillId="0" borderId="223" xfId="83" applyFont="1" applyBorder="1" applyAlignment="1">
      <alignment horizontal="left" vertical="center" wrapText="1"/>
    </xf>
    <xf numFmtId="38" fontId="12" fillId="0" borderId="232" xfId="83" applyFont="1" applyBorder="1" applyAlignment="1">
      <alignment horizontal="left" vertical="center" wrapText="1"/>
    </xf>
    <xf numFmtId="38" fontId="12" fillId="0" borderId="233" xfId="83" applyFont="1" applyBorder="1" applyAlignment="1">
      <alignment horizontal="left" vertical="center" wrapText="1"/>
    </xf>
    <xf numFmtId="38" fontId="12" fillId="0" borderId="234" xfId="83" applyFont="1" applyBorder="1" applyAlignment="1">
      <alignment horizontal="left" vertical="center" wrapText="1"/>
    </xf>
    <xf numFmtId="38" fontId="12" fillId="0" borderId="227" xfId="83" applyFont="1" applyBorder="1" applyAlignment="1">
      <alignment horizontal="center" vertical="center"/>
    </xf>
    <xf numFmtId="38" fontId="12" fillId="0" borderId="228" xfId="83" applyFont="1" applyBorder="1" applyAlignment="1">
      <alignment horizontal="center" vertical="center"/>
    </xf>
    <xf numFmtId="38" fontId="12" fillId="0" borderId="54" xfId="83" applyFont="1" applyBorder="1" applyAlignment="1">
      <alignment horizontal="center" vertical="center"/>
    </xf>
    <xf numFmtId="38" fontId="12" fillId="0" borderId="51" xfId="83" applyFont="1" applyBorder="1" applyAlignment="1">
      <alignment horizontal="center" vertical="center"/>
    </xf>
    <xf numFmtId="198" fontId="12" fillId="0" borderId="223" xfId="110" applyNumberFormat="1" applyFont="1" applyBorder="1" applyAlignment="1">
      <alignment horizontal="left" vertical="center" wrapText="1"/>
      <protection/>
    </xf>
    <xf numFmtId="198" fontId="12" fillId="0" borderId="224" xfId="110" applyNumberFormat="1" applyFont="1" applyBorder="1" applyAlignment="1">
      <alignment horizontal="left" vertical="center" wrapText="1"/>
      <protection/>
    </xf>
    <xf numFmtId="198" fontId="16" fillId="0" borderId="91" xfId="110" applyNumberFormat="1" applyFont="1" applyBorder="1" applyAlignment="1">
      <alignment horizontal="right" vertical="center"/>
      <protection/>
    </xf>
    <xf numFmtId="0" fontId="12" fillId="0" borderId="235" xfId="105" applyFont="1" applyBorder="1" applyAlignment="1">
      <alignment horizontal="left" vertical="center" wrapText="1"/>
      <protection/>
    </xf>
    <xf numFmtId="0" fontId="0" fillId="0" borderId="235" xfId="0" applyBorder="1" applyAlignment="1">
      <alignment vertical="center"/>
    </xf>
    <xf numFmtId="0" fontId="0" fillId="0" borderId="236" xfId="0" applyBorder="1" applyAlignment="1">
      <alignment vertical="center"/>
    </xf>
    <xf numFmtId="0" fontId="0" fillId="0" borderId="233" xfId="0" applyBorder="1" applyAlignment="1">
      <alignment vertical="center"/>
    </xf>
    <xf numFmtId="0" fontId="9" fillId="0" borderId="91" xfId="105" applyFont="1" applyBorder="1" applyAlignment="1">
      <alignment vertical="center"/>
      <protection/>
    </xf>
    <xf numFmtId="0" fontId="0" fillId="0" borderId="91" xfId="0" applyBorder="1" applyAlignment="1">
      <alignment vertical="center"/>
    </xf>
    <xf numFmtId="0" fontId="0" fillId="0" borderId="43" xfId="0" applyBorder="1" applyAlignment="1">
      <alignment vertical="center"/>
    </xf>
    <xf numFmtId="191" fontId="10" fillId="0" borderId="229" xfId="105" applyNumberFormat="1" applyFont="1" applyBorder="1" applyAlignment="1">
      <alignment horizontal="center" vertical="center" wrapText="1"/>
      <protection/>
    </xf>
    <xf numFmtId="0" fontId="0" fillId="0" borderId="79" xfId="0" applyBorder="1" applyAlignment="1">
      <alignment vertical="center"/>
    </xf>
    <xf numFmtId="0" fontId="0" fillId="0" borderId="230" xfId="0" applyBorder="1" applyAlignment="1">
      <alignment vertical="center"/>
    </xf>
    <xf numFmtId="0" fontId="10" fillId="0" borderId="237" xfId="105" applyFont="1" applyBorder="1" applyAlignment="1">
      <alignment horizontal="center" vertical="center" wrapText="1"/>
      <protection/>
    </xf>
    <xf numFmtId="0" fontId="0" fillId="0" borderId="238" xfId="0" applyBorder="1" applyAlignment="1">
      <alignment vertical="center"/>
    </xf>
    <xf numFmtId="0" fontId="0" fillId="0" borderId="239" xfId="0" applyBorder="1" applyAlignment="1">
      <alignment vertical="center"/>
    </xf>
    <xf numFmtId="0" fontId="10" fillId="0" borderId="61" xfId="105" applyFont="1" applyBorder="1" applyAlignment="1">
      <alignment horizontal="center" vertical="center" wrapText="1"/>
      <protection/>
    </xf>
    <xf numFmtId="0" fontId="10" fillId="0" borderId="79" xfId="105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10" fillId="0" borderId="57" xfId="105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240" xfId="0" applyBorder="1" applyAlignment="1">
      <alignment horizontal="center" vertical="center" wrapText="1"/>
    </xf>
    <xf numFmtId="0" fontId="10" fillId="0" borderId="91" xfId="10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0" fillId="0" borderId="0" xfId="10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43" xfId="105" applyFont="1" applyBorder="1" applyAlignment="1">
      <alignment horizontal="center" vertical="center" wrapText="1"/>
      <protection/>
    </xf>
    <xf numFmtId="0" fontId="10" fillId="0" borderId="40" xfId="105" applyFont="1" applyBorder="1" applyAlignment="1">
      <alignment horizontal="center" vertical="center" wrapText="1"/>
      <protection/>
    </xf>
    <xf numFmtId="0" fontId="10" fillId="0" borderId="17" xfId="105" applyFont="1" applyBorder="1" applyAlignment="1">
      <alignment horizontal="center" vertical="center" wrapText="1"/>
      <protection/>
    </xf>
    <xf numFmtId="0" fontId="21" fillId="0" borderId="17" xfId="105" applyFont="1" applyFill="1" applyBorder="1" applyAlignment="1">
      <alignment horizontal="center" vertical="center" wrapText="1"/>
      <protection/>
    </xf>
    <xf numFmtId="0" fontId="10" fillId="0" borderId="48" xfId="105" applyFont="1" applyFill="1" applyBorder="1" applyAlignment="1">
      <alignment horizontal="center" vertical="center" wrapText="1"/>
      <protection/>
    </xf>
    <xf numFmtId="0" fontId="10" fillId="0" borderId="240" xfId="105" applyFont="1" applyFill="1" applyBorder="1" applyAlignment="1">
      <alignment horizontal="center" vertical="center" wrapText="1"/>
      <protection/>
    </xf>
    <xf numFmtId="0" fontId="10" fillId="0" borderId="240" xfId="105" applyFont="1" applyBorder="1" applyAlignment="1">
      <alignment horizontal="center" vertical="center" wrapText="1"/>
      <protection/>
    </xf>
    <xf numFmtId="191" fontId="10" fillId="0" borderId="17" xfId="105" applyNumberFormat="1" applyFont="1" applyBorder="1" applyAlignment="1">
      <alignment horizontal="center" vertical="center" wrapText="1"/>
      <protection/>
    </xf>
    <xf numFmtId="191" fontId="12" fillId="0" borderId="91" xfId="105" applyNumberFormat="1" applyFont="1" applyBorder="1" applyAlignment="1">
      <alignment vertical="center"/>
      <protection/>
    </xf>
    <xf numFmtId="0" fontId="12" fillId="0" borderId="236" xfId="105" applyFont="1" applyBorder="1" applyAlignment="1">
      <alignment horizontal="left" vertical="center" wrapText="1"/>
      <protection/>
    </xf>
    <xf numFmtId="0" fontId="12" fillId="0" borderId="233" xfId="105" applyFont="1" applyBorder="1" applyAlignment="1">
      <alignment horizontal="left" vertical="center" wrapText="1"/>
      <protection/>
    </xf>
    <xf numFmtId="0" fontId="10" fillId="0" borderId="17" xfId="105" applyFont="1" applyFill="1" applyBorder="1" applyAlignment="1">
      <alignment horizontal="center" vertical="center" wrapText="1"/>
      <protection/>
    </xf>
    <xf numFmtId="0" fontId="10" fillId="0" borderId="48" xfId="105" applyFont="1" applyBorder="1" applyAlignment="1">
      <alignment horizontal="center" vertical="center" wrapText="1"/>
      <protection/>
    </xf>
    <xf numFmtId="0" fontId="10" fillId="0" borderId="15" xfId="105" applyFont="1" applyBorder="1" applyAlignment="1">
      <alignment horizontal="center" vertical="center" wrapText="1"/>
      <protection/>
    </xf>
    <xf numFmtId="0" fontId="10" fillId="0" borderId="16" xfId="105" applyFont="1" applyBorder="1" applyAlignment="1">
      <alignment horizontal="center" vertical="center" wrapText="1"/>
      <protection/>
    </xf>
    <xf numFmtId="191" fontId="10" fillId="0" borderId="228" xfId="105" applyNumberFormat="1" applyFont="1" applyBorder="1" applyAlignment="1">
      <alignment horizontal="center" vertical="center" wrapText="1"/>
      <protection/>
    </xf>
    <xf numFmtId="0" fontId="10" fillId="0" borderId="95" xfId="105" applyFont="1" applyBorder="1" applyAlignment="1">
      <alignment horizontal="center" vertical="center" wrapText="1"/>
      <protection/>
    </xf>
    <xf numFmtId="0" fontId="10" fillId="0" borderId="81" xfId="105" applyFont="1" applyBorder="1" applyAlignment="1">
      <alignment horizontal="center" vertical="center" wrapText="1"/>
      <protection/>
    </xf>
    <xf numFmtId="0" fontId="10" fillId="0" borderId="83" xfId="105" applyFont="1" applyBorder="1" applyAlignment="1">
      <alignment horizontal="center" vertical="center" wrapText="1"/>
      <protection/>
    </xf>
    <xf numFmtId="0" fontId="10" fillId="0" borderId="228" xfId="105" applyFont="1" applyBorder="1" applyAlignment="1">
      <alignment horizontal="center" vertical="center" wrapText="1"/>
      <protection/>
    </xf>
    <xf numFmtId="38" fontId="12" fillId="0" borderId="95" xfId="83" applyFont="1" applyBorder="1" applyAlignment="1">
      <alignment horizontal="center" vertical="center" wrapText="1"/>
    </xf>
    <xf numFmtId="38" fontId="12" fillId="0" borderId="81" xfId="83" applyFont="1" applyBorder="1" applyAlignment="1">
      <alignment horizontal="center" vertical="center" wrapText="1"/>
    </xf>
    <xf numFmtId="38" fontId="12" fillId="0" borderId="83" xfId="83" applyFont="1" applyBorder="1" applyAlignment="1">
      <alignment horizontal="center" vertical="center" wrapText="1"/>
    </xf>
    <xf numFmtId="38" fontId="12" fillId="0" borderId="17" xfId="83" applyFont="1" applyBorder="1" applyAlignment="1">
      <alignment horizontal="center" vertical="center"/>
    </xf>
    <xf numFmtId="38" fontId="12" fillId="0" borderId="224" xfId="83" applyFont="1" applyBorder="1" applyAlignment="1">
      <alignment horizontal="left" vertical="center" wrapText="1"/>
    </xf>
    <xf numFmtId="38" fontId="12" fillId="0" borderId="241" xfId="83" applyFont="1" applyBorder="1" applyAlignment="1">
      <alignment horizontal="left" vertical="center" wrapText="1"/>
    </xf>
    <xf numFmtId="38" fontId="12" fillId="0" borderId="225" xfId="83" applyFont="1" applyBorder="1" applyAlignment="1">
      <alignment horizontal="left" vertical="center" wrapText="1"/>
    </xf>
    <xf numFmtId="38" fontId="12" fillId="0" borderId="226" xfId="83" applyFont="1" applyBorder="1" applyAlignment="1">
      <alignment horizontal="left" vertical="center" wrapText="1"/>
    </xf>
    <xf numFmtId="38" fontId="12" fillId="0" borderId="56" xfId="83" applyFont="1" applyBorder="1" applyAlignment="1">
      <alignment horizontal="center" vertical="center" wrapText="1"/>
    </xf>
    <xf numFmtId="38" fontId="12" fillId="0" borderId="230" xfId="83" applyFont="1" applyBorder="1" applyAlignment="1">
      <alignment horizontal="center" vertical="center"/>
    </xf>
    <xf numFmtId="38" fontId="12" fillId="0" borderId="229" xfId="83" applyFont="1" applyBorder="1" applyAlignment="1">
      <alignment horizontal="center" vertical="center" wrapText="1"/>
    </xf>
    <xf numFmtId="38" fontId="12" fillId="0" borderId="79" xfId="83" applyFont="1" applyBorder="1" applyAlignment="1">
      <alignment horizontal="center" vertical="center" wrapText="1"/>
    </xf>
    <xf numFmtId="38" fontId="12" fillId="0" borderId="230" xfId="83" applyFont="1" applyBorder="1" applyAlignment="1">
      <alignment horizontal="center" vertical="center" wrapText="1"/>
    </xf>
    <xf numFmtId="38" fontId="12" fillId="0" borderId="227" xfId="83" applyFont="1" applyBorder="1" applyAlignment="1">
      <alignment horizontal="center" vertical="center" wrapText="1"/>
    </xf>
    <xf numFmtId="38" fontId="12" fillId="0" borderId="61" xfId="83" applyFont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_表１図１～表７図５" xfId="70"/>
    <cellStyle name="パーセント_本編表１～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_【印刷用】 資料編（田島）" xfId="104"/>
    <cellStyle name="標準_１６～ 作成中" xfId="105"/>
    <cellStyle name="標準_H17国調第2次基本集計結果作成資料" xfId="106"/>
    <cellStyle name="標準_H17本編削除" xfId="107"/>
    <cellStyle name="標準_JB16" xfId="108"/>
    <cellStyle name="標準_リンクを作成する" xfId="109"/>
    <cellStyle name="標準_資料データ （製本用）" xfId="110"/>
    <cellStyle name="標準_新人口ピラミッド" xfId="111"/>
    <cellStyle name="標準_図６表８～表１５図１１" xfId="112"/>
    <cellStyle name="標準_第7表" xfId="113"/>
    <cellStyle name="標準_表１図１～表７図５" xfId="114"/>
    <cellStyle name="標準_平成17年国勢調査結果概要【統計表抜すい】" xfId="115"/>
    <cellStyle name="標準_本編表１～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75"/>
          <c:w val="0.91075"/>
          <c:h val="0.89725"/>
        </c:manualLayout>
      </c:layout>
      <c:lineChart>
        <c:grouping val="standard"/>
        <c:varyColors val="0"/>
        <c:ser>
          <c:idx val="2"/>
          <c:order val="0"/>
          <c:tx>
            <c:v>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'[3]図１表１国勢調査人口・世帯数の推移'!$C$22:$C$41</c:f>
              <c:numCache>
                <c:ptCount val="20"/>
                <c:pt idx="0">
                  <c:v>11151</c:v>
                </c:pt>
                <c:pt idx="1">
                  <c:v>19101</c:v>
                </c:pt>
                <c:pt idx="2">
                  <c:v>28404</c:v>
                </c:pt>
                <c:pt idx="3">
                  <c:v>35567</c:v>
                </c:pt>
                <c:pt idx="4">
                  <c:v>39137</c:v>
                </c:pt>
                <c:pt idx="5">
                  <c:v>37033</c:v>
                </c:pt>
                <c:pt idx="6">
                  <c:v>42951</c:v>
                </c:pt>
                <c:pt idx="7">
                  <c:v>50960</c:v>
                </c:pt>
                <c:pt idx="8">
                  <c:v>57050</c:v>
                </c:pt>
                <c:pt idx="9">
                  <c:v>63195</c:v>
                </c:pt>
                <c:pt idx="10">
                  <c:v>70938</c:v>
                </c:pt>
                <c:pt idx="11">
                  <c:v>76211</c:v>
                </c:pt>
                <c:pt idx="12">
                  <c:v>81745</c:v>
                </c:pt>
                <c:pt idx="13">
                  <c:v>87127</c:v>
                </c:pt>
                <c:pt idx="14">
                  <c:v>87524</c:v>
                </c:pt>
                <c:pt idx="15">
                  <c:v>75032</c:v>
                </c:pt>
                <c:pt idx="16">
                  <c:v>83834</c:v>
                </c:pt>
                <c:pt idx="17">
                  <c:v>90590</c:v>
                </c:pt>
                <c:pt idx="18">
                  <c:v>93238</c:v>
                </c:pt>
                <c:pt idx="19">
                  <c:v>95350</c:v>
                </c:pt>
              </c:numCache>
            </c:numRef>
          </c:val>
          <c:smooth val="0"/>
        </c:ser>
        <c:ser>
          <c:idx val="3"/>
          <c:order val="1"/>
          <c:tx>
            <c:v>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'[3]図１表１国勢調査人口・世帯数の推移'!$D$22:$D$41</c:f>
              <c:numCache>
                <c:ptCount val="20"/>
                <c:pt idx="0">
                  <c:v>5478</c:v>
                </c:pt>
                <c:pt idx="1">
                  <c:v>9026</c:v>
                </c:pt>
                <c:pt idx="2">
                  <c:v>13225</c:v>
                </c:pt>
                <c:pt idx="3">
                  <c:v>16738</c:v>
                </c:pt>
                <c:pt idx="4">
                  <c:v>18089</c:v>
                </c:pt>
                <c:pt idx="5">
                  <c:v>18139</c:v>
                </c:pt>
                <c:pt idx="6">
                  <c:v>21493</c:v>
                </c:pt>
                <c:pt idx="7">
                  <c:v>25033</c:v>
                </c:pt>
                <c:pt idx="8">
                  <c:v>27894</c:v>
                </c:pt>
                <c:pt idx="9">
                  <c:v>30687</c:v>
                </c:pt>
                <c:pt idx="10">
                  <c:v>34139</c:v>
                </c:pt>
                <c:pt idx="11">
                  <c:v>36855</c:v>
                </c:pt>
                <c:pt idx="12">
                  <c:v>38996</c:v>
                </c:pt>
                <c:pt idx="13">
                  <c:v>41275</c:v>
                </c:pt>
                <c:pt idx="14">
                  <c:v>41130</c:v>
                </c:pt>
                <c:pt idx="15">
                  <c:v>34928</c:v>
                </c:pt>
                <c:pt idx="16">
                  <c:v>38705</c:v>
                </c:pt>
                <c:pt idx="17">
                  <c:v>41391</c:v>
                </c:pt>
                <c:pt idx="18">
                  <c:v>42385</c:v>
                </c:pt>
                <c:pt idx="19">
                  <c:v>43089</c:v>
                </c:pt>
              </c:numCache>
            </c:numRef>
          </c:val>
          <c:smooth val="0"/>
        </c:ser>
        <c:ser>
          <c:idx val="4"/>
          <c:order val="2"/>
          <c:tx>
            <c:v>女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'[3]図１表１国勢調査人口・世帯数の推移'!$E$22:$E$41</c:f>
              <c:numCache>
                <c:ptCount val="20"/>
                <c:pt idx="0">
                  <c:v>5673</c:v>
                </c:pt>
                <c:pt idx="1">
                  <c:v>10075</c:v>
                </c:pt>
                <c:pt idx="2">
                  <c:v>15179</c:v>
                </c:pt>
                <c:pt idx="3">
                  <c:v>18829</c:v>
                </c:pt>
                <c:pt idx="4">
                  <c:v>21048</c:v>
                </c:pt>
                <c:pt idx="5">
                  <c:v>18894</c:v>
                </c:pt>
                <c:pt idx="6">
                  <c:v>21458</c:v>
                </c:pt>
                <c:pt idx="7">
                  <c:v>25927</c:v>
                </c:pt>
                <c:pt idx="8">
                  <c:v>29156</c:v>
                </c:pt>
                <c:pt idx="9">
                  <c:v>32508</c:v>
                </c:pt>
                <c:pt idx="10">
                  <c:v>36799</c:v>
                </c:pt>
                <c:pt idx="11">
                  <c:v>39356</c:v>
                </c:pt>
                <c:pt idx="12">
                  <c:v>42749</c:v>
                </c:pt>
                <c:pt idx="13">
                  <c:v>45852</c:v>
                </c:pt>
                <c:pt idx="14">
                  <c:v>46394</c:v>
                </c:pt>
                <c:pt idx="15">
                  <c:v>40104</c:v>
                </c:pt>
                <c:pt idx="16">
                  <c:v>45129</c:v>
                </c:pt>
                <c:pt idx="17">
                  <c:v>49199</c:v>
                </c:pt>
                <c:pt idx="18">
                  <c:v>50853</c:v>
                </c:pt>
                <c:pt idx="19">
                  <c:v>52261</c:v>
                </c:pt>
              </c:numCache>
            </c:numRef>
          </c:val>
          <c:smooth val="0"/>
        </c:ser>
        <c:ser>
          <c:idx val="5"/>
          <c:order val="3"/>
          <c:tx>
            <c:v>世帯数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'[3]図１表１国勢調査人口・世帯数の推移'!$A$22:$A$41</c:f>
              <c:strCache>
                <c:ptCount val="20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27</c:v>
                </c:pt>
              </c:strCache>
            </c:strRef>
          </c:cat>
          <c:val>
            <c:numRef>
              <c:f>'[3]図１表１国勢調査人口・世帯数の推移'!$G$22:$G$41</c:f>
              <c:numCache>
                <c:ptCount val="20"/>
                <c:pt idx="0">
                  <c:v>2269</c:v>
                </c:pt>
                <c:pt idx="1">
                  <c:v>3886</c:v>
                </c:pt>
                <c:pt idx="2">
                  <c:v>5708</c:v>
                </c:pt>
                <c:pt idx="3">
                  <c:v>6979</c:v>
                </c:pt>
                <c:pt idx="4">
                  <c:v>7890</c:v>
                </c:pt>
                <c:pt idx="5">
                  <c:v>8666</c:v>
                </c:pt>
                <c:pt idx="6">
                  <c:v>9785</c:v>
                </c:pt>
                <c:pt idx="7">
                  <c:v>11589</c:v>
                </c:pt>
                <c:pt idx="8">
                  <c:v>14221</c:v>
                </c:pt>
                <c:pt idx="9">
                  <c:v>17046</c:v>
                </c:pt>
                <c:pt idx="10">
                  <c:v>20690</c:v>
                </c:pt>
                <c:pt idx="11">
                  <c:v>23829</c:v>
                </c:pt>
                <c:pt idx="12">
                  <c:v>28614</c:v>
                </c:pt>
                <c:pt idx="13">
                  <c:v>30743</c:v>
                </c:pt>
                <c:pt idx="14">
                  <c:v>32427</c:v>
                </c:pt>
                <c:pt idx="15">
                  <c:v>29070</c:v>
                </c:pt>
                <c:pt idx="16">
                  <c:v>34209</c:v>
                </c:pt>
                <c:pt idx="17">
                  <c:v>37970</c:v>
                </c:pt>
                <c:pt idx="18">
                  <c:v>39753</c:v>
                </c:pt>
                <c:pt idx="19">
                  <c:v>41881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636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0935"/>
          <c:w val="0.73875"/>
          <c:h val="0.84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'[3]図12図13図14 (印刷)'!$C$18:$G$18</c:f>
              <c:strCache>
                <c:ptCount val="5"/>
                <c:pt idx="0">
                  <c:v>主に仕事</c:v>
                </c:pt>
                <c:pt idx="1">
                  <c:v>家事のほか仕事</c:v>
                </c:pt>
                <c:pt idx="2">
                  <c:v>その他</c:v>
                </c:pt>
                <c:pt idx="3">
                  <c:v>完全失業</c:v>
                </c:pt>
                <c:pt idx="4">
                  <c:v>非労働力</c:v>
                </c:pt>
              </c:strCache>
            </c:strRef>
          </c:cat>
          <c:val>
            <c:numRef>
              <c:f>'[3]図12図13図14 (印刷)'!$C$19:$G$19</c:f>
              <c:numCache>
                <c:ptCount val="5"/>
                <c:pt idx="0">
                  <c:v>20491</c:v>
                </c:pt>
                <c:pt idx="1">
                  <c:v>490</c:v>
                </c:pt>
                <c:pt idx="2">
                  <c:v>670</c:v>
                </c:pt>
                <c:pt idx="3">
                  <c:v>892</c:v>
                </c:pt>
                <c:pt idx="4">
                  <c:v>10291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3"/>
          <c:w val="0.926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'[3]図12図13図14 (印刷)'!$O$19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(印刷)'!$P$19:$W$19</c:f>
              <c:numCache>
                <c:ptCount val="8"/>
                <c:pt idx="0">
                  <c:v>35832</c:v>
                </c:pt>
                <c:pt idx="1">
                  <c:v>39201</c:v>
                </c:pt>
                <c:pt idx="2">
                  <c:v>41023</c:v>
                </c:pt>
                <c:pt idx="3">
                  <c:v>36998</c:v>
                </c:pt>
                <c:pt idx="4">
                  <c:v>40979</c:v>
                </c:pt>
                <c:pt idx="5">
                  <c:v>43621</c:v>
                </c:pt>
                <c:pt idx="6">
                  <c:v>42878</c:v>
                </c:pt>
                <c:pt idx="7">
                  <c:v>40685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'[3]図12図13図14 (印刷)'!$O$20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(印刷)'!$P$20:$W$20</c:f>
              <c:numCache>
                <c:ptCount val="8"/>
                <c:pt idx="0">
                  <c:v>24681</c:v>
                </c:pt>
                <c:pt idx="1">
                  <c:v>26095</c:v>
                </c:pt>
                <c:pt idx="2">
                  <c:v>26324</c:v>
                </c:pt>
                <c:pt idx="3">
                  <c:v>22996</c:v>
                </c:pt>
                <c:pt idx="4">
                  <c:v>24580</c:v>
                </c:pt>
                <c:pt idx="5">
                  <c:v>25424</c:v>
                </c:pt>
                <c:pt idx="6">
                  <c:v>24662</c:v>
                </c:pt>
                <c:pt idx="7">
                  <c:v>22543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'[3]図12図13図14 (印刷)'!$O$21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'[3]図12図13図14 (印刷)'!$P$18:$W$18</c:f>
              <c:strCache>
                <c:ptCount val="8"/>
                <c:pt idx="0">
                  <c:v>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</c:strCache>
            </c:strRef>
          </c:cat>
          <c:val>
            <c:numRef>
              <c:f>'[3]図12図13図14 (印刷)'!$P$21:$W$21</c:f>
              <c:numCache>
                <c:ptCount val="8"/>
                <c:pt idx="0">
                  <c:v>11151</c:v>
                </c:pt>
                <c:pt idx="1">
                  <c:v>13106</c:v>
                </c:pt>
                <c:pt idx="2">
                  <c:v>14699</c:v>
                </c:pt>
                <c:pt idx="3">
                  <c:v>14002</c:v>
                </c:pt>
                <c:pt idx="4">
                  <c:v>16399</c:v>
                </c:pt>
                <c:pt idx="5">
                  <c:v>18197</c:v>
                </c:pt>
                <c:pt idx="6">
                  <c:v>18216</c:v>
                </c:pt>
                <c:pt idx="7">
                  <c:v>18142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9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02245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5"/>
          <c:w val="0.906"/>
          <c:h val="0.90075"/>
        </c:manualLayout>
      </c:layout>
      <c:lineChart>
        <c:grouping val="standard"/>
        <c:varyColors val="0"/>
        <c:ser>
          <c:idx val="0"/>
          <c:order val="0"/>
          <c:tx>
            <c:v>17年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(印刷)'!$AD$26:$AD$36</c:f>
              <c:numCache>
                <c:ptCount val="11"/>
                <c:pt idx="0">
                  <c:v>13.656387665198238</c:v>
                </c:pt>
                <c:pt idx="1">
                  <c:v>50.789733464955575</c:v>
                </c:pt>
                <c:pt idx="2">
                  <c:v>77.92714657415438</c:v>
                </c:pt>
                <c:pt idx="3">
                  <c:v>85.3836784409257</c:v>
                </c:pt>
                <c:pt idx="4">
                  <c:v>88.62698880377135</c:v>
                </c:pt>
                <c:pt idx="5">
                  <c:v>90.85447263017356</c:v>
                </c:pt>
                <c:pt idx="6">
                  <c:v>91.76289453425713</c:v>
                </c:pt>
                <c:pt idx="7">
                  <c:v>90.5329854640328</c:v>
                </c:pt>
                <c:pt idx="8">
                  <c:v>89.6718972895863</c:v>
                </c:pt>
                <c:pt idx="9">
                  <c:v>67.11758584807492</c:v>
                </c:pt>
                <c:pt idx="10">
                  <c:v>32.463958060288334</c:v>
                </c:pt>
              </c:numCache>
            </c:numRef>
          </c:val>
          <c:smooth val="0"/>
        </c:ser>
        <c:ser>
          <c:idx val="1"/>
          <c:order val="1"/>
          <c:tx>
            <c:v>22年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(印刷)'!$AG$26:$AG$36</c:f>
              <c:numCache>
                <c:ptCount val="11"/>
                <c:pt idx="0">
                  <c:v>8.991683991683992</c:v>
                </c:pt>
                <c:pt idx="1">
                  <c:v>44.3579766536965</c:v>
                </c:pt>
                <c:pt idx="2">
                  <c:v>73.96359959555106</c:v>
                </c:pt>
                <c:pt idx="3">
                  <c:v>82.52698920431827</c:v>
                </c:pt>
                <c:pt idx="4">
                  <c:v>86.36495503336235</c:v>
                </c:pt>
                <c:pt idx="5">
                  <c:v>88.10002874389193</c:v>
                </c:pt>
                <c:pt idx="6">
                  <c:v>88.04275217100869</c:v>
                </c:pt>
                <c:pt idx="7">
                  <c:v>88.94899536321483</c:v>
                </c:pt>
                <c:pt idx="8">
                  <c:v>85.200146896805</c:v>
                </c:pt>
                <c:pt idx="9">
                  <c:v>73.61874457622216</c:v>
                </c:pt>
                <c:pt idx="10">
                  <c:v>31.66517055655296</c:v>
                </c:pt>
              </c:numCache>
            </c:numRef>
          </c:val>
          <c:smooth val="0"/>
        </c:ser>
        <c:ser>
          <c:idx val="2"/>
          <c:order val="2"/>
          <c:tx>
            <c:v>27年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(印刷)'!$AA$26:$AA$36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(印刷)'!$AJ$26:$AJ$36</c:f>
              <c:numCache>
                <c:ptCount val="11"/>
                <c:pt idx="0">
                  <c:v>11.05145413870246</c:v>
                </c:pt>
                <c:pt idx="1">
                  <c:v>39.201877934272304</c:v>
                </c:pt>
                <c:pt idx="2">
                  <c:v>66.91823899371069</c:v>
                </c:pt>
                <c:pt idx="3">
                  <c:v>73.84169884169884</c:v>
                </c:pt>
                <c:pt idx="4">
                  <c:v>79.22779922779922</c:v>
                </c:pt>
                <c:pt idx="5">
                  <c:v>79.81807845366686</c:v>
                </c:pt>
                <c:pt idx="6">
                  <c:v>81.3683912920554</c:v>
                </c:pt>
                <c:pt idx="7">
                  <c:v>84.65116279069768</c:v>
                </c:pt>
                <c:pt idx="8">
                  <c:v>86.6054343666284</c:v>
                </c:pt>
                <c:pt idx="9">
                  <c:v>75.55391432791728</c:v>
                </c:pt>
                <c:pt idx="10">
                  <c:v>33.04145319049837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968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"/>
          <c:y val="0.54675"/>
          <c:w val="0.24475"/>
          <c:h val="0.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225"/>
          <c:w val="0.90825"/>
          <c:h val="0.898"/>
        </c:manualLayout>
      </c:layout>
      <c:lineChart>
        <c:grouping val="standard"/>
        <c:varyColors val="0"/>
        <c:ser>
          <c:idx val="0"/>
          <c:order val="0"/>
          <c:tx>
            <c:v>17年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(印刷)'!$AD$41:$AD$51</c:f>
              <c:numCache>
                <c:ptCount val="11"/>
                <c:pt idx="0">
                  <c:v>11.833417978669376</c:v>
                </c:pt>
                <c:pt idx="1">
                  <c:v>57.56077461887104</c:v>
                </c:pt>
                <c:pt idx="2">
                  <c:v>66.35822868473232</c:v>
                </c:pt>
                <c:pt idx="3">
                  <c:v>51.34480251999031</c:v>
                </c:pt>
                <c:pt idx="4">
                  <c:v>46.38352638352639</c:v>
                </c:pt>
                <c:pt idx="5">
                  <c:v>52.51609128145114</c:v>
                </c:pt>
                <c:pt idx="6">
                  <c:v>60.359443879281116</c:v>
                </c:pt>
                <c:pt idx="7">
                  <c:v>54.89113768782582</c:v>
                </c:pt>
                <c:pt idx="8">
                  <c:v>48.93975903614457</c:v>
                </c:pt>
                <c:pt idx="9">
                  <c:v>33.2541567695962</c:v>
                </c:pt>
                <c:pt idx="10">
                  <c:v>11.378799110452187</c:v>
                </c:pt>
              </c:numCache>
            </c:numRef>
          </c:val>
          <c:smooth val="0"/>
        </c:ser>
        <c:ser>
          <c:idx val="1"/>
          <c:order val="1"/>
          <c:tx>
            <c:v>22年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(印刷)'!$AG$41:$AG$51</c:f>
              <c:numCache>
                <c:ptCount val="11"/>
                <c:pt idx="0">
                  <c:v>8.828250401284109</c:v>
                </c:pt>
                <c:pt idx="1">
                  <c:v>52.5634644101543</c:v>
                </c:pt>
                <c:pt idx="2">
                  <c:v>67.41124850418826</c:v>
                </c:pt>
                <c:pt idx="3">
                  <c:v>52.66418835192069</c:v>
                </c:pt>
                <c:pt idx="4">
                  <c:v>49.80172614882202</c:v>
                </c:pt>
                <c:pt idx="5">
                  <c:v>52.858575727181545</c:v>
                </c:pt>
                <c:pt idx="6">
                  <c:v>56.598486971140375</c:v>
                </c:pt>
                <c:pt idx="7">
                  <c:v>57.492654260528894</c:v>
                </c:pt>
                <c:pt idx="8">
                  <c:v>48.88821200121839</c:v>
                </c:pt>
                <c:pt idx="9">
                  <c:v>36.70947419433002</c:v>
                </c:pt>
                <c:pt idx="10">
                  <c:v>12.237320271764892</c:v>
                </c:pt>
              </c:numCache>
            </c:numRef>
          </c:val>
          <c:smooth val="0"/>
        </c:ser>
        <c:ser>
          <c:idx val="2"/>
          <c:order val="2"/>
          <c:tx>
            <c:v>27年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'[3]図12図13図14 (印刷)'!$AA$41:$AA$51</c:f>
              <c:strCache>
                <c:ptCount val="11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65以上</c:v>
                </c:pt>
              </c:strCache>
            </c:strRef>
          </c:cat>
          <c:val>
            <c:numRef>
              <c:f>'[3]図12図13図14 (印刷)'!$AJ$41:$AJ$51</c:f>
              <c:numCache>
                <c:ptCount val="11"/>
                <c:pt idx="0">
                  <c:v>8.20964749536178</c:v>
                </c:pt>
                <c:pt idx="1">
                  <c:v>48.32810867293626</c:v>
                </c:pt>
                <c:pt idx="2">
                  <c:v>66.66666666666666</c:v>
                </c:pt>
                <c:pt idx="3">
                  <c:v>55.898226676946805</c:v>
                </c:pt>
                <c:pt idx="4">
                  <c:v>50.663449939686366</c:v>
                </c:pt>
                <c:pt idx="5">
                  <c:v>53.87901956375084</c:v>
                </c:pt>
                <c:pt idx="6">
                  <c:v>57.28764478764479</c:v>
                </c:pt>
                <c:pt idx="7">
                  <c:v>57.79867256637168</c:v>
                </c:pt>
                <c:pt idx="8">
                  <c:v>56.055252168326376</c:v>
                </c:pt>
                <c:pt idx="9">
                  <c:v>40.91870655787247</c:v>
                </c:pt>
                <c:pt idx="10">
                  <c:v>13.67701209889532</c:v>
                </c:pt>
              </c:numCache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08325"/>
          <c:w val="0.24475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665"/>
          <c:h val="0.9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'[4]図２図４表６年齢構造指数'!$C$29</c:f>
              <c:strCache>
                <c:ptCount val="1"/>
                <c:pt idx="0">
                  <c:v>年少人口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464646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'[4]図２図４表６年齢構造指数'!$D$29:$J$29</c:f>
              <c:numCache>
                <c:ptCount val="7"/>
                <c:pt idx="0">
                  <c:v>0.2068819080193281</c:v>
                </c:pt>
                <c:pt idx="1">
                  <c:v>0.17163292354097162</c:v>
                </c:pt>
                <c:pt idx="2">
                  <c:v>0.1438319650282546</c:v>
                </c:pt>
                <c:pt idx="3">
                  <c:v>0.1261421380346876</c:v>
                </c:pt>
                <c:pt idx="4">
                  <c:v>0.1294513743238768</c:v>
                </c:pt>
                <c:pt idx="5">
                  <c:v>0.13551341727621785</c:v>
                </c:pt>
                <c:pt idx="6">
                  <c:v>0.13128474042999475</c:v>
                </c:pt>
              </c:numCache>
            </c:numRef>
          </c:val>
        </c:ser>
        <c:ser>
          <c:idx val="1"/>
          <c:order val="1"/>
          <c:tx>
            <c:strRef>
              <c:f>'[4]図２図４表６年齢構造指数'!$C$30</c:f>
              <c:strCache>
                <c:ptCount val="1"/>
                <c:pt idx="0">
                  <c:v>生産年齢人口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'[4]図２図４表６年齢構造指数'!$D$30:$J$30</c:f>
              <c:numCache>
                <c:ptCount val="7"/>
                <c:pt idx="0">
                  <c:v>0.6894877592479943</c:v>
                </c:pt>
                <c:pt idx="1">
                  <c:v>0.7040697408710753</c:v>
                </c:pt>
                <c:pt idx="2">
                  <c:v>0.7041528947649003</c:v>
                </c:pt>
                <c:pt idx="3">
                  <c:v>0.6880979077701171</c:v>
                </c:pt>
                <c:pt idx="4">
                  <c:v>0.665614306214814</c:v>
                </c:pt>
                <c:pt idx="5">
                  <c:v>0.6308586627769793</c:v>
                </c:pt>
                <c:pt idx="6">
                  <c:v>0.588673308862087</c:v>
                </c:pt>
              </c:numCache>
            </c:numRef>
          </c:val>
        </c:ser>
        <c:ser>
          <c:idx val="2"/>
          <c:order val="2"/>
          <c:tx>
            <c:strRef>
              <c:f>'[4]図２図４表６年齢構造指数'!$C$31</c:f>
              <c:strCache>
                <c:ptCount val="1"/>
                <c:pt idx="0">
                  <c:v>老年人口</c:v>
                </c:pt>
              </c:strCache>
            </c:strRef>
          </c:tx>
          <c:spPr>
            <a:gradFill rotWithShape="1">
              <a:gsLst>
                <a:gs pos="0">
                  <a:srgbClr val="080808"/>
                </a:gs>
                <a:gs pos="50000">
                  <a:srgbClr val="FFFFFF"/>
                </a:gs>
                <a:gs pos="100000">
                  <a:srgbClr val="08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'[4]図２図４表６年齢構造指数'!$D$28:$J$28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'[4]図２図４表６年齢構造指数'!$D$31:$J$31</c:f>
              <c:numCache>
                <c:ptCount val="7"/>
                <c:pt idx="0">
                  <c:v>0.10236780791258737</c:v>
                </c:pt>
                <c:pt idx="1">
                  <c:v>0.12083542799689229</c:v>
                </c:pt>
                <c:pt idx="2">
                  <c:v>0.15049578846358888</c:v>
                </c:pt>
                <c:pt idx="3">
                  <c:v>0.1840184173485698</c:v>
                </c:pt>
                <c:pt idx="4">
                  <c:v>0.2033557787835302</c:v>
                </c:pt>
                <c:pt idx="5">
                  <c:v>0.23134344366031018</c:v>
                </c:pt>
                <c:pt idx="6">
                  <c:v>0.2720818038804405</c:v>
                </c:pt>
              </c:numCache>
            </c:numRef>
          </c:val>
        </c:ser>
        <c:overlap val="100"/>
        <c:axId val="48267087"/>
        <c:axId val="31750600"/>
      </c:barChart>
      <c:catAx>
        <c:axId val="48267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82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64646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80808"/>
                </a:gs>
                <a:gs pos="50000">
                  <a:srgbClr val="FFFFFF"/>
                </a:gs>
                <a:gs pos="100000">
                  <a:srgbClr val="08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17319945"/>
        <c:axId val="21661778"/>
      </c:barChart>
      <c:catAx>
        <c:axId val="173199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225"/>
          <c:w val="0.949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'[3]図５各市の年齢構造指数'!$F$2</c:f>
              <c:strCache>
                <c:ptCount val="1"/>
                <c:pt idx="0">
                  <c:v>年少人口指数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'[3]図５各市の年齢構造指数'!$A$4:$A$14</c:f>
              <c:strCache>
                <c:ptCount val="11"/>
                <c:pt idx="0">
                  <c:v> 兵庫県</c:v>
                </c:pt>
                <c:pt idx="1">
                  <c:v>兵庫県 市部</c:v>
                </c:pt>
                <c:pt idx="2">
                  <c:v>兵庫県 郡部</c:v>
                </c:pt>
                <c:pt idx="3">
                  <c:v>尼崎市</c:v>
                </c:pt>
                <c:pt idx="4">
                  <c:v>川西市</c:v>
                </c:pt>
                <c:pt idx="5">
                  <c:v> 神戸市</c:v>
                </c:pt>
                <c:pt idx="6">
                  <c:v>芦屋市</c:v>
                </c:pt>
                <c:pt idx="7">
                  <c:v> 宝塚市</c:v>
                </c:pt>
                <c:pt idx="8">
                  <c:v>伊丹市</c:v>
                </c:pt>
                <c:pt idx="9">
                  <c:v>西宮市</c:v>
                </c:pt>
                <c:pt idx="10">
                  <c:v>三田市</c:v>
                </c:pt>
              </c:strCache>
            </c:strRef>
          </c:cat>
          <c:val>
            <c:numRef>
              <c:f>'[3]図５各市の年齢構造指数'!$F$4:$F$14</c:f>
              <c:numCache>
                <c:ptCount val="11"/>
                <c:pt idx="0">
                  <c:v>21.549552285035237</c:v>
                </c:pt>
                <c:pt idx="1">
                  <c:v>21.46135974878092</c:v>
                </c:pt>
                <c:pt idx="2">
                  <c:v>23.433452403675727</c:v>
                </c:pt>
                <c:pt idx="3">
                  <c:v>18.844105661969074</c:v>
                </c:pt>
                <c:pt idx="4">
                  <c:v>22.91096623090002</c:v>
                </c:pt>
                <c:pt idx="5">
                  <c:v>20.0749050671011</c:v>
                </c:pt>
                <c:pt idx="6">
                  <c:v>22.301799394263316</c:v>
                </c:pt>
                <c:pt idx="7">
                  <c:v>22.66903860249206</c:v>
                </c:pt>
                <c:pt idx="8">
                  <c:v>22.91350280620667</c:v>
                </c:pt>
                <c:pt idx="9">
                  <c:v>22.505786228265425</c:v>
                </c:pt>
                <c:pt idx="10">
                  <c:v>19.78476597355542</c:v>
                </c:pt>
              </c:numCache>
            </c:numRef>
          </c:val>
        </c:ser>
        <c:ser>
          <c:idx val="1"/>
          <c:order val="1"/>
          <c:tx>
            <c:v>従属人口指数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'[3]図５各市の年齢構造指数'!$G$4:$G$14</c:f>
              <c:numCache>
                <c:ptCount val="11"/>
                <c:pt idx="0">
                  <c:v>66.71876695774542</c:v>
                </c:pt>
                <c:pt idx="1">
                  <c:v>66.24604278894023</c:v>
                </c:pt>
                <c:pt idx="2">
                  <c:v>76.81673165544133</c:v>
                </c:pt>
                <c:pt idx="3">
                  <c:v>64.47240571544783</c:v>
                </c:pt>
                <c:pt idx="4">
                  <c:v>75.86055467351281</c:v>
                </c:pt>
                <c:pt idx="5">
                  <c:v>64.69982114327303</c:v>
                </c:pt>
                <c:pt idx="6">
                  <c:v>68.52128986281846</c:v>
                </c:pt>
                <c:pt idx="7">
                  <c:v>68.27510383581725</c:v>
                </c:pt>
                <c:pt idx="8">
                  <c:v>61.941234730934305</c:v>
                </c:pt>
                <c:pt idx="9">
                  <c:v>59.73023734614087</c:v>
                </c:pt>
                <c:pt idx="10">
                  <c:v>52.16721196225292</c:v>
                </c:pt>
              </c:numCache>
            </c:numRef>
          </c:val>
        </c:ser>
        <c:ser>
          <c:idx val="2"/>
          <c:order val="2"/>
          <c:tx>
            <c:strRef>
              <c:f>'[3]図５各市の年齢構造指数'!$H$2</c:f>
              <c:strCache>
                <c:ptCount val="1"/>
                <c:pt idx="0">
                  <c:v>老年人口指数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'[3]図５各市の年齢構造指数'!$A$4:$A$14</c:f>
              <c:strCache>
                <c:ptCount val="11"/>
                <c:pt idx="0">
                  <c:v> 兵庫県</c:v>
                </c:pt>
                <c:pt idx="1">
                  <c:v>兵庫県 市部</c:v>
                </c:pt>
                <c:pt idx="2">
                  <c:v>兵庫県 郡部</c:v>
                </c:pt>
                <c:pt idx="3">
                  <c:v>尼崎市</c:v>
                </c:pt>
                <c:pt idx="4">
                  <c:v>川西市</c:v>
                </c:pt>
                <c:pt idx="5">
                  <c:v> 神戸市</c:v>
                </c:pt>
                <c:pt idx="6">
                  <c:v>芦屋市</c:v>
                </c:pt>
                <c:pt idx="7">
                  <c:v> 宝塚市</c:v>
                </c:pt>
                <c:pt idx="8">
                  <c:v>伊丹市</c:v>
                </c:pt>
                <c:pt idx="9">
                  <c:v>西宮市</c:v>
                </c:pt>
                <c:pt idx="10">
                  <c:v>三田市</c:v>
                </c:pt>
              </c:strCache>
            </c:strRef>
          </c:cat>
          <c:val>
            <c:numRef>
              <c:f>'[3]図５各市の年齢構造指数'!$H$4:$H$14</c:f>
              <c:numCache>
                <c:ptCount val="11"/>
                <c:pt idx="0">
                  <c:v>45.169214672710176</c:v>
                </c:pt>
                <c:pt idx="1">
                  <c:v>44.784683040159315</c:v>
                </c:pt>
                <c:pt idx="2">
                  <c:v>53.3832792517656</c:v>
                </c:pt>
                <c:pt idx="3">
                  <c:v>45.62830005347875</c:v>
                </c:pt>
                <c:pt idx="4">
                  <c:v>52.94958844261279</c:v>
                </c:pt>
                <c:pt idx="5">
                  <c:v>44.62491607617192</c:v>
                </c:pt>
                <c:pt idx="6">
                  <c:v>46.21949046855514</c:v>
                </c:pt>
                <c:pt idx="7">
                  <c:v>45.60606523332519</c:v>
                </c:pt>
                <c:pt idx="8">
                  <c:v>39.02773192472763</c:v>
                </c:pt>
                <c:pt idx="9">
                  <c:v>37.22445111787544</c:v>
                </c:pt>
                <c:pt idx="10">
                  <c:v>32.38244598869751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738275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4375"/>
          <c:w val="0.549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125"/>
          <c:w val="0.969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'[3]図７表８年齢別５歳階級の男女別人口'!$C$28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'[3]図７表８年齢別５歳階級の男女別人口'!$B$29:$B$46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'[3]図７表８年齢別５歳階級の男女別人口'!$C$29:$C$46</c:f>
              <c:numCache>
                <c:ptCount val="18"/>
                <c:pt idx="0">
                  <c:v>104.5282417561817</c:v>
                </c:pt>
                <c:pt idx="1">
                  <c:v>104.60990757663691</c:v>
                </c:pt>
                <c:pt idx="2">
                  <c:v>105.14045651414317</c:v>
                </c:pt>
                <c:pt idx="3">
                  <c:v>102.64730743624844</c:v>
                </c:pt>
                <c:pt idx="4">
                  <c:v>96.41967182284075</c:v>
                </c:pt>
                <c:pt idx="5">
                  <c:v>98.15989368610218</c:v>
                </c:pt>
                <c:pt idx="6">
                  <c:v>95.8608341066224</c:v>
                </c:pt>
                <c:pt idx="7">
                  <c:v>95.11362685776426</c:v>
                </c:pt>
                <c:pt idx="8">
                  <c:v>96.05543515871136</c:v>
                </c:pt>
                <c:pt idx="9">
                  <c:v>95.06180381615656</c:v>
                </c:pt>
                <c:pt idx="10">
                  <c:v>93.53626979047831</c:v>
                </c:pt>
                <c:pt idx="11">
                  <c:v>92.73618324995812</c:v>
                </c:pt>
                <c:pt idx="12">
                  <c:v>92.6608669805362</c:v>
                </c:pt>
                <c:pt idx="13">
                  <c:v>91.30743264086585</c:v>
                </c:pt>
                <c:pt idx="14">
                  <c:v>86.08968202876832</c:v>
                </c:pt>
                <c:pt idx="15">
                  <c:v>79.41195674885081</c:v>
                </c:pt>
                <c:pt idx="16">
                  <c:v>66.79262779645299</c:v>
                </c:pt>
                <c:pt idx="17">
                  <c:v>42.9417198522002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'[3]図７表８年齢別５歳階級の男女別人口'!$D$28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'[3]図７表８年齢別５歳階級の男女別人口'!$B$29:$B$46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'[3]図７表８年齢別５歳階級の男女別人口'!$D$29:$D$46</c:f>
              <c:numCache>
                <c:ptCount val="18"/>
                <c:pt idx="0">
                  <c:v>102.36051502145922</c:v>
                </c:pt>
                <c:pt idx="1">
                  <c:v>104.08834586466165</c:v>
                </c:pt>
                <c:pt idx="2">
                  <c:v>106.03649976602713</c:v>
                </c:pt>
                <c:pt idx="3">
                  <c:v>103.66419294990723</c:v>
                </c:pt>
                <c:pt idx="4">
                  <c:v>89.0282131661442</c:v>
                </c:pt>
                <c:pt idx="5">
                  <c:v>81.79012345679013</c:v>
                </c:pt>
                <c:pt idx="6">
                  <c:v>79.87663839629914</c:v>
                </c:pt>
                <c:pt idx="7">
                  <c:v>78.10615199034982</c:v>
                </c:pt>
                <c:pt idx="8">
                  <c:v>79.10951203058242</c:v>
                </c:pt>
                <c:pt idx="9">
                  <c:v>85.3523166023166</c:v>
                </c:pt>
                <c:pt idx="10">
                  <c:v>83.24115044247787</c:v>
                </c:pt>
                <c:pt idx="11">
                  <c:v>83.938323160938</c:v>
                </c:pt>
                <c:pt idx="12">
                  <c:v>81.83741311574494</c:v>
                </c:pt>
                <c:pt idx="13">
                  <c:v>82.17507924896367</c:v>
                </c:pt>
                <c:pt idx="14">
                  <c:v>77.55040625940414</c:v>
                </c:pt>
                <c:pt idx="15">
                  <c:v>70.90193271295634</c:v>
                </c:pt>
                <c:pt idx="16">
                  <c:v>68.4051724137931</c:v>
                </c:pt>
                <c:pt idx="17">
                  <c:v>45.69288389513109</c:v>
                </c:pt>
              </c:numCache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20"/>
        <c:tickLblSkip val="1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05"/>
              <c:y val="0.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2705"/>
          <c:w val="0.6927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'[3]表１０図１０未婚率 (印刷)'!$S$26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(印刷)'!$T$26:$W$26</c:f>
              <c:numCache>
                <c:ptCount val="4"/>
                <c:pt idx="0">
                  <c:v>0.5949331056077427</c:v>
                </c:pt>
                <c:pt idx="1">
                  <c:v>0.666226040978189</c:v>
                </c:pt>
                <c:pt idx="2">
                  <c:v>0.6840845632229756</c:v>
                </c:pt>
                <c:pt idx="3">
                  <c:v>0.7083333333333334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'[3]表１０図１０未婚率 (印刷)'!$S$27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(印刷)'!$T$27:$W$27</c:f>
              <c:numCache>
                <c:ptCount val="4"/>
                <c:pt idx="0">
                  <c:v>0.3098016336056009</c:v>
                </c:pt>
                <c:pt idx="1">
                  <c:v>0.3372910104191907</c:v>
                </c:pt>
                <c:pt idx="2">
                  <c:v>0.35315985130111527</c:v>
                </c:pt>
                <c:pt idx="3">
                  <c:v>0.37933693138010793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'[3]表１０図１０未婚率 (印刷)'!$S$28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(印刷)'!$T$28:$W$28</c:f>
              <c:numCache>
                <c:ptCount val="4"/>
                <c:pt idx="0">
                  <c:v>0.1867741935483871</c:v>
                </c:pt>
                <c:pt idx="1">
                  <c:v>0.21338481338481338</c:v>
                </c:pt>
                <c:pt idx="2">
                  <c:v>0.24749241894098437</c:v>
                </c:pt>
                <c:pt idx="3">
                  <c:v>0.2439686369119421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'[3]表１０図１０未婚率 (印刷)'!$S$29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(印刷)'!$T$25:$W$25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(印刷)'!$T$29:$W$29</c:f>
              <c:numCache>
                <c:ptCount val="4"/>
                <c:pt idx="0">
                  <c:v>0.13716337522441652</c:v>
                </c:pt>
                <c:pt idx="1">
                  <c:v>0.15359859566998244</c:v>
                </c:pt>
                <c:pt idx="2">
                  <c:v>0.19182547642928785</c:v>
                </c:pt>
                <c:pt idx="3">
                  <c:v>0.2030582415111311</c:v>
                </c:pt>
              </c:numCache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01475"/>
          <c:w val="0.247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125"/>
          <c:w val="0.9332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'[3]表１０図１０未婚率 (印刷)'!$S$4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(印刷)'!$T$4:$W$4</c:f>
              <c:numCache>
                <c:ptCount val="4"/>
                <c:pt idx="0">
                  <c:v>0.6807055435565155</c:v>
                </c:pt>
                <c:pt idx="1">
                  <c:v>0.7376409366869038</c:v>
                </c:pt>
                <c:pt idx="2">
                  <c:v>0.7305358948432761</c:v>
                </c:pt>
                <c:pt idx="3">
                  <c:v>0.7276729559748427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'[3]表１０図１０未婚率 (印刷)'!$S$5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(印刷)'!$T$5:$W$5</c:f>
              <c:numCache>
                <c:ptCount val="4"/>
                <c:pt idx="0">
                  <c:v>0.36754742547425473</c:v>
                </c:pt>
                <c:pt idx="1">
                  <c:v>0.38337393422655297</c:v>
                </c:pt>
                <c:pt idx="2">
                  <c:v>0.4014394242303079</c:v>
                </c:pt>
                <c:pt idx="3">
                  <c:v>0.416023166023166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'[3]表１０図１０未婚率 (印刷)'!$S$6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(印刷)'!$T$6:$W$6</c:f>
              <c:numCache>
                <c:ptCount val="4"/>
                <c:pt idx="0">
                  <c:v>0.19720896070510466</c:v>
                </c:pt>
                <c:pt idx="1">
                  <c:v>0.20329994107248084</c:v>
                </c:pt>
                <c:pt idx="2">
                  <c:v>0.24862199013635045</c:v>
                </c:pt>
                <c:pt idx="3">
                  <c:v>0.25637065637065637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'[3]表１０図１０未婚率 (印刷)'!$S$7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'[3]表１０図１０未婚率 (印刷)'!$T$3:$W$3</c:f>
              <c:strCache>
                <c:ptCount val="4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</c:strCache>
            </c:strRef>
          </c:cat>
          <c:val>
            <c:numRef>
              <c:f>'[3]表１０図１０未婚率 (印刷)'!$T$7:$W$7</c:f>
              <c:numCache>
                <c:ptCount val="4"/>
                <c:pt idx="0">
                  <c:v>0.12216828478964402</c:v>
                </c:pt>
                <c:pt idx="1">
                  <c:v>0.14786381842456608</c:v>
                </c:pt>
                <c:pt idx="2">
                  <c:v>0.19373383156079332</c:v>
                </c:pt>
                <c:pt idx="3">
                  <c:v>0.19755542922114838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17375"/>
          <c:w val="0.958"/>
          <c:h val="0.74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'[3]図１１表１４核家族の世帯数・構成比'!$D$4:$D$8</c:f>
              <c:numCache>
                <c:ptCount val="5"/>
                <c:pt idx="0">
                  <c:v>10184</c:v>
                </c:pt>
                <c:pt idx="1">
                  <c:v>9916</c:v>
                </c:pt>
                <c:pt idx="2">
                  <c:v>9489</c:v>
                </c:pt>
                <c:pt idx="3">
                  <c:v>8559</c:v>
                </c:pt>
                <c:pt idx="4">
                  <c:v>6607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'[3]図１１表１４核家族の世帯数・構成比'!$E$4:$E$8</c:f>
              <c:numCache>
                <c:ptCount val="5"/>
                <c:pt idx="0">
                  <c:v>12614</c:v>
                </c:pt>
                <c:pt idx="1">
                  <c:v>12410</c:v>
                </c:pt>
                <c:pt idx="2">
                  <c:v>12376</c:v>
                </c:pt>
                <c:pt idx="3">
                  <c:v>11573</c:v>
                </c:pt>
                <c:pt idx="4">
                  <c:v>10868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'[3]図１１表１４核家族の世帯数・構成比'!$F$4:$F$8</c:f>
              <c:numCache>
                <c:ptCount val="5"/>
                <c:pt idx="0">
                  <c:v>3830</c:v>
                </c:pt>
                <c:pt idx="1">
                  <c:v>3736</c:v>
                </c:pt>
                <c:pt idx="2">
                  <c:v>3363</c:v>
                </c:pt>
                <c:pt idx="3">
                  <c:v>2824</c:v>
                </c:pt>
                <c:pt idx="4">
                  <c:v>2387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808080"/>
                </a:gs>
                <a:gs pos="50000">
                  <a:srgbClr val="FFFFFF"/>
                </a:gs>
                <a:gs pos="100000">
                  <a:srgbClr val="80808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'[3]図１１表１４核家族の世帯数・構成比'!$I$4:$I$8</c:f>
              <c:numCache>
                <c:ptCount val="5"/>
                <c:pt idx="0">
                  <c:v>1672</c:v>
                </c:pt>
                <c:pt idx="1">
                  <c:v>2059</c:v>
                </c:pt>
                <c:pt idx="2">
                  <c:v>2105</c:v>
                </c:pt>
                <c:pt idx="3">
                  <c:v>2154</c:v>
                </c:pt>
                <c:pt idx="4">
                  <c:v>2124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FF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'[3]図１１表１４核家族の世帯数・構成比'!$A$4:$A$8</c:f>
              <c:strCache>
                <c:ptCount val="5"/>
                <c:pt idx="0">
                  <c:v>27年</c:v>
                </c:pt>
                <c:pt idx="1">
                  <c:v>22年</c:v>
                </c:pt>
                <c:pt idx="2">
                  <c:v>　17年</c:v>
                </c:pt>
                <c:pt idx="3">
                  <c:v>　12年</c:v>
                </c:pt>
                <c:pt idx="4">
                  <c:v>平成7年</c:v>
                </c:pt>
              </c:strCache>
            </c:strRef>
          </c:cat>
          <c:val>
            <c:numRef>
              <c:f>'[3]図１１表１４核家族の世帯数・構成比'!$J$4:$J$8</c:f>
              <c:numCache>
                <c:ptCount val="5"/>
                <c:pt idx="0">
                  <c:v>13551</c:v>
                </c:pt>
                <c:pt idx="1">
                  <c:v>11609</c:v>
                </c:pt>
                <c:pt idx="2">
                  <c:v>10497</c:v>
                </c:pt>
                <c:pt idx="3">
                  <c:v>8965</c:v>
                </c:pt>
                <c:pt idx="4">
                  <c:v>6996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8853131"/>
        <c:axId val="58351588"/>
      </c:barChart>
      <c:catAx>
        <c:axId val="288531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53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92"/>
          <c:w val="0.75125"/>
          <c:h val="0.85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'[3]図12図13図14 (印刷)'!$C$21:$G$21</c:f>
              <c:strCache>
                <c:ptCount val="5"/>
                <c:pt idx="0">
                  <c:v>主に仕事</c:v>
                </c:pt>
                <c:pt idx="1">
                  <c:v>家事のほか仕事</c:v>
                </c:pt>
                <c:pt idx="2">
                  <c:v>その他</c:v>
                </c:pt>
                <c:pt idx="3">
                  <c:v>完全失業</c:v>
                </c:pt>
                <c:pt idx="4">
                  <c:v>非労働力</c:v>
                </c:pt>
              </c:strCache>
            </c:strRef>
          </c:cat>
          <c:val>
            <c:numRef>
              <c:f>'[3]図12図13図14 (印刷)'!$C$22:$G$22</c:f>
              <c:numCache>
                <c:ptCount val="5"/>
                <c:pt idx="0">
                  <c:v>11009</c:v>
                </c:pt>
                <c:pt idx="1">
                  <c:v>5755</c:v>
                </c:pt>
                <c:pt idx="2">
                  <c:v>803</c:v>
                </c:pt>
                <c:pt idx="3">
                  <c:v>575</c:v>
                </c:pt>
                <c:pt idx="4">
                  <c:v>23630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0.78125</cdr:x>
      <cdr:y>0.43025</cdr:y>
    </cdr:from>
    <cdr:to>
      <cdr:x>0.81425</cdr:x>
      <cdr:y>0.49325</cdr:y>
    </cdr:to>
    <cdr:sp>
      <cdr:nvSpPr>
        <cdr:cNvPr id="1" name="Text Box 8"/>
        <cdr:cNvSpPr txBox="1">
          <a:spLocks noChangeArrowheads="1"/>
        </cdr:cNvSpPr>
      </cdr:nvSpPr>
      <cdr:spPr>
        <a:xfrm>
          <a:off x="4124325" y="1504950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0.70725</cdr:x>
      <cdr:y>0.635</cdr:y>
    </cdr:from>
    <cdr:to>
      <cdr:x>0.789</cdr:x>
      <cdr:y>0.70375</cdr:y>
    </cdr:to>
    <cdr:sp>
      <cdr:nvSpPr>
        <cdr:cNvPr id="2" name="Text Box 9"/>
        <cdr:cNvSpPr txBox="1">
          <a:spLocks noChangeArrowheads="1"/>
        </cdr:cNvSpPr>
      </cdr:nvSpPr>
      <cdr:spPr>
        <a:xfrm>
          <a:off x="3733800" y="2228850"/>
          <a:ext cx="428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世帯数</a:t>
          </a:r>
        </a:p>
      </cdr:txBody>
    </cdr:sp>
  </cdr:relSizeAnchor>
  <cdr:relSizeAnchor xmlns:cdr="http://schemas.openxmlformats.org/drawingml/2006/chartDrawing">
    <cdr:from>
      <cdr:x>0.72925</cdr:x>
      <cdr:y>0.53775</cdr:y>
    </cdr:from>
    <cdr:to>
      <cdr:x>0.77575</cdr:x>
      <cdr:y>0.6025</cdr:y>
    </cdr:to>
    <cdr:sp>
      <cdr:nvSpPr>
        <cdr:cNvPr id="3" name="Text Box 10"/>
        <cdr:cNvSpPr txBox="1">
          <a:spLocks noChangeArrowheads="1"/>
        </cdr:cNvSpPr>
      </cdr:nvSpPr>
      <cdr:spPr>
        <a:xfrm>
          <a:off x="3848100" y="1885950"/>
          <a:ext cx="247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0.70725</cdr:x>
      <cdr:y>0.1975</cdr:y>
    </cdr:from>
    <cdr:to>
      <cdr:x>0.77025</cdr:x>
      <cdr:y>0.266</cdr:y>
    </cdr:to>
    <cdr:sp>
      <cdr:nvSpPr>
        <cdr:cNvPr id="4" name="Text Box 11"/>
        <cdr:cNvSpPr txBox="1">
          <a:spLocks noChangeArrowheads="1"/>
        </cdr:cNvSpPr>
      </cdr:nvSpPr>
      <cdr:spPr>
        <a:xfrm>
          <a:off x="3733800" y="685800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総数</a:t>
          </a:r>
        </a:p>
      </cdr:txBody>
    </cdr:sp>
  </cdr:relSizeAnchor>
  <cdr:relSizeAnchor xmlns:cdr="http://schemas.openxmlformats.org/drawingml/2006/chartDrawing">
    <cdr:from>
      <cdr:x>0.276</cdr:x>
      <cdr:y>0.902</cdr:y>
    </cdr:from>
    <cdr:to>
      <cdr:x>0.36</cdr:x>
      <cdr:y>0.9775</cdr:y>
    </cdr:to>
    <cdr:sp>
      <cdr:nvSpPr>
        <cdr:cNvPr id="5" name="Text Box 12"/>
        <cdr:cNvSpPr txBox="1">
          <a:spLocks noChangeArrowheads="1"/>
        </cdr:cNvSpPr>
      </cdr:nvSpPr>
      <cdr:spPr>
        <a:xfrm>
          <a:off x="1457325" y="3162300"/>
          <a:ext cx="447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昭和</a:t>
          </a:r>
        </a:p>
      </cdr:txBody>
    </cdr:sp>
  </cdr:relSizeAnchor>
  <cdr:relSizeAnchor xmlns:cdr="http://schemas.openxmlformats.org/drawingml/2006/chartDrawing">
    <cdr:from>
      <cdr:x>0.74275</cdr:x>
      <cdr:y>0.90975</cdr:y>
    </cdr:from>
    <cdr:to>
      <cdr:x>0.8095</cdr:x>
      <cdr:y>0.97</cdr:y>
    </cdr:to>
    <cdr:sp>
      <cdr:nvSpPr>
        <cdr:cNvPr id="6" name="Text Box 13"/>
        <cdr:cNvSpPr txBox="1">
          <a:spLocks noChangeArrowheads="1"/>
        </cdr:cNvSpPr>
      </cdr:nvSpPr>
      <cdr:spPr>
        <a:xfrm>
          <a:off x="3924300" y="3190875"/>
          <a:ext cx="352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0.1555</cdr:x>
      <cdr:y>0.904</cdr:y>
    </cdr:from>
    <cdr:to>
      <cdr:x>0.27525</cdr:x>
      <cdr:y>0.98</cdr:y>
    </cdr:to>
    <cdr:sp>
      <cdr:nvSpPr>
        <cdr:cNvPr id="7" name="Text Box 14"/>
        <cdr:cNvSpPr txBox="1">
          <a:spLocks noChangeArrowheads="1"/>
        </cdr:cNvSpPr>
      </cdr:nvSpPr>
      <cdr:spPr>
        <a:xfrm>
          <a:off x="819150" y="3171825"/>
          <a:ext cx="628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大正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0.16325</cdr:y>
    </cdr:from>
    <cdr:to>
      <cdr:x>0.49325</cdr:x>
      <cdr:y>0.2375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600075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142875</xdr:colOff>
      <xdr:row>34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0" y="3276600"/>
          <a:ext cx="5857875" cy="3733800"/>
          <a:chOff x="12858750" y="523875"/>
          <a:chExt cx="5857875" cy="331470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5392281" y="523875"/>
          <a:ext cx="3324344" cy="3314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グループ化 1"/>
          <xdr:cNvGrpSpPr>
            <a:grpSpLocks/>
          </xdr:cNvGrpSpPr>
        </xdr:nvGrpSpPr>
        <xdr:grpSpPr>
          <a:xfrm>
            <a:off x="12858750" y="1142895"/>
            <a:ext cx="2448592" cy="2695680"/>
            <a:chOff x="12858750" y="1143000"/>
            <a:chExt cx="2447925" cy="2695575"/>
          </a:xfrm>
          <a:solidFill>
            <a:srgbClr val="FFFFFF"/>
          </a:solidFill>
        </xdr:grpSpPr>
        <xdr:graphicFrame>
          <xdr:nvGraphicFramePr>
            <xdr:cNvPr id="4" name="グラフ 1"/>
            <xdr:cNvGraphicFramePr/>
          </xdr:nvGraphicFramePr>
          <xdr:xfrm>
            <a:off x="12858750" y="1276431"/>
            <a:ext cx="2447925" cy="2562144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5" name="Text Box 1"/>
            <xdr:cNvSpPr txBox="1">
              <a:spLocks noChangeArrowheads="1"/>
            </xdr:cNvSpPr>
          </xdr:nvSpPr>
          <xdr:spPr>
            <a:xfrm>
              <a:off x="14154314" y="1143000"/>
              <a:ext cx="361681" cy="2574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男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5934075" cy="3038475"/>
    <xdr:sp>
      <xdr:nvSpPr>
        <xdr:cNvPr id="1" name="AutoShape 106" hidden="1"/>
        <xdr:cNvSpPr>
          <a:spLocks noChangeAspect="1"/>
        </xdr:cNvSpPr>
      </xdr:nvSpPr>
      <xdr:spPr>
        <a:xfrm>
          <a:off x="0" y="2990850"/>
          <a:ext cx="593407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0.21825</cdr:y>
    </cdr:from>
    <cdr:to>
      <cdr:x>0.8465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876300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982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0.77125</cdr:x>
      <cdr:y>0.358</cdr:y>
    </cdr:from>
    <cdr:to>
      <cdr:x>0.92625</cdr:x>
      <cdr:y>0.42575</cdr:y>
    </cdr:to>
    <cdr:sp>
      <cdr:nvSpPr>
        <cdr:cNvPr id="2" name="Text Box 1"/>
        <cdr:cNvSpPr txBox="1">
          <a:spLocks noChangeArrowheads="1"/>
        </cdr:cNvSpPr>
      </cdr:nvSpPr>
      <cdr:spPr>
        <a:xfrm>
          <a:off x="5019675" y="1438275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075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0.8285</cdr:x>
      <cdr:y>0.49625</cdr:y>
    </cdr:from>
    <cdr:to>
      <cdr:x>0.988</cdr:x>
      <cdr:y>0.561</cdr:y>
    </cdr:to>
    <cdr:sp>
      <cdr:nvSpPr>
        <cdr:cNvPr id="3" name="Text Box 1"/>
        <cdr:cNvSpPr txBox="1">
          <a:spLocks noChangeArrowheads="1"/>
        </cdr:cNvSpPr>
      </cdr:nvSpPr>
      <cdr:spPr>
        <a:xfrm>
          <a:off x="5391150" y="1990725"/>
          <a:ext cx="1038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0.8655</cdr:x>
      <cdr:y>0.64475</cdr:y>
    </cdr:from>
    <cdr:to>
      <cdr:x>0.98425</cdr:x>
      <cdr:y>0.7165</cdr:y>
    </cdr:to>
    <cdr:sp>
      <cdr:nvSpPr>
        <cdr:cNvPr id="4" name="Text Box 1"/>
        <cdr:cNvSpPr txBox="1">
          <a:spLocks noChangeArrowheads="1"/>
        </cdr:cNvSpPr>
      </cdr:nvSpPr>
      <cdr:spPr>
        <a:xfrm>
          <a:off x="5638800" y="2590800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0.88</cdr:x>
      <cdr:y>0.77675</cdr:y>
    </cdr:from>
    <cdr:to>
      <cdr:x>1</cdr:x>
      <cdr:y>0.832</cdr:y>
    </cdr:to>
    <cdr:sp>
      <cdr:nvSpPr>
        <cdr:cNvPr id="5" name="Text Box 1"/>
        <cdr:cNvSpPr txBox="1">
          <a:spLocks noChangeArrowheads="1"/>
        </cdr:cNvSpPr>
      </cdr:nvSpPr>
      <cdr:spPr>
        <a:xfrm>
          <a:off x="5724525" y="3114675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　　　　　　　　　　　　　　</a:t>
          </a:r>
        </a:p>
      </cdr:txBody>
    </cdr:sp>
  </cdr:relSizeAnchor>
  <cdr:relSizeAnchor xmlns:cdr="http://schemas.openxmlformats.org/drawingml/2006/chartDrawing">
    <cdr:from>
      <cdr:x>0.069</cdr:x>
      <cdr:y>0.081</cdr:y>
    </cdr:from>
    <cdr:to>
      <cdr:x>0.1735</cdr:x>
      <cdr:y>0.146</cdr:y>
    </cdr:to>
    <cdr:sp>
      <cdr:nvSpPr>
        <cdr:cNvPr id="6" name="Text Box 1"/>
        <cdr:cNvSpPr txBox="1">
          <a:spLocks noChangeArrowheads="1"/>
        </cdr:cNvSpPr>
      </cdr:nvSpPr>
      <cdr:spPr>
        <a:xfrm>
          <a:off x="447675" y="3238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夫婦のみ　　　　　　　　　　　　　　　</a:t>
          </a:r>
        </a:p>
      </cdr:txBody>
    </cdr:sp>
  </cdr:relSizeAnchor>
  <cdr:relSizeAnchor xmlns:cdr="http://schemas.openxmlformats.org/drawingml/2006/chartDrawing">
    <cdr:from>
      <cdr:x>0.19575</cdr:x>
      <cdr:y>0.0805</cdr:y>
    </cdr:from>
    <cdr:to>
      <cdr:x>0.31575</cdr:x>
      <cdr:y>0.146</cdr:y>
    </cdr:to>
    <cdr:sp>
      <cdr:nvSpPr>
        <cdr:cNvPr id="7" name="Text Box 1"/>
        <cdr:cNvSpPr txBox="1">
          <a:spLocks noChangeArrowheads="1"/>
        </cdr:cNvSpPr>
      </cdr:nvSpPr>
      <cdr:spPr>
        <a:xfrm>
          <a:off x="1266825" y="314325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夫婦と子供　　　　　　　　　　　　　　　</a:t>
          </a:r>
        </a:p>
      </cdr:txBody>
    </cdr:sp>
  </cdr:relSizeAnchor>
  <cdr:relSizeAnchor xmlns:cdr="http://schemas.openxmlformats.org/drawingml/2006/chartDrawing">
    <cdr:from>
      <cdr:x>0.30725</cdr:x>
      <cdr:y>0.082</cdr:y>
    </cdr:from>
    <cdr:to>
      <cdr:x>0.45875</cdr:x>
      <cdr:y>0.1485</cdr:y>
    </cdr:to>
    <cdr:sp>
      <cdr:nvSpPr>
        <cdr:cNvPr id="8" name="Text Box 1"/>
        <cdr:cNvSpPr txBox="1">
          <a:spLocks noChangeArrowheads="1"/>
        </cdr:cNvSpPr>
      </cdr:nvSpPr>
      <cdr:spPr>
        <a:xfrm>
          <a:off x="2000250" y="323850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ひとり親と子供　　　　　　　　　　　　　　　</a:t>
          </a:r>
        </a:p>
      </cdr:txBody>
    </cdr:sp>
  </cdr:relSizeAnchor>
  <cdr:relSizeAnchor xmlns:cdr="http://schemas.openxmlformats.org/drawingml/2006/chartDrawing">
    <cdr:from>
      <cdr:x>0.4245</cdr:x>
      <cdr:y>0.01</cdr:y>
    </cdr:from>
    <cdr:to>
      <cdr:x>0.582</cdr:x>
      <cdr:y>0.0715</cdr:y>
    </cdr:to>
    <cdr:sp>
      <cdr:nvSpPr>
        <cdr:cNvPr id="9" name="Text Box 1"/>
        <cdr:cNvSpPr txBox="1">
          <a:spLocks noChangeArrowheads="1"/>
        </cdr:cNvSpPr>
      </cdr:nvSpPr>
      <cdr:spPr>
        <a:xfrm>
          <a:off x="2762250" y="381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その他の世帯　　　　　　　　　　　　　　　</a:t>
          </a:r>
        </a:p>
      </cdr:txBody>
    </cdr:sp>
  </cdr:relSizeAnchor>
  <cdr:relSizeAnchor xmlns:cdr="http://schemas.openxmlformats.org/drawingml/2006/chartDrawing">
    <cdr:from>
      <cdr:x>0.5315</cdr:x>
      <cdr:y>0.08525</cdr:y>
    </cdr:from>
    <cdr:to>
      <cdr:x>0.6445</cdr:x>
      <cdr:y>0.14325</cdr:y>
    </cdr:to>
    <cdr:sp>
      <cdr:nvSpPr>
        <cdr:cNvPr id="10" name="Text Box 1"/>
        <cdr:cNvSpPr txBox="1">
          <a:spLocks noChangeArrowheads="1"/>
        </cdr:cNvSpPr>
      </cdr:nvSpPr>
      <cdr:spPr>
        <a:xfrm>
          <a:off x="3457575" y="33337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単独世帯　　　　　　　　　　　　　　　</a:t>
          </a:r>
        </a:p>
      </cdr:txBody>
    </cdr:sp>
  </cdr:relSizeAnchor>
  <cdr:relSizeAnchor xmlns:cdr="http://schemas.openxmlformats.org/drawingml/2006/chartDrawing">
    <cdr:from>
      <cdr:x>0.2215</cdr:x>
      <cdr:y>-0.012</cdr:y>
    </cdr:from>
    <cdr:to>
      <cdr:x>0.3645</cdr:x>
      <cdr:y>0.06125</cdr:y>
    </cdr:to>
    <cdr:sp>
      <cdr:nvSpPr>
        <cdr:cNvPr id="11" name="Text Box 1"/>
        <cdr:cNvSpPr txBox="1">
          <a:spLocks noChangeArrowheads="1"/>
        </cdr:cNvSpPr>
      </cdr:nvSpPr>
      <cdr:spPr>
        <a:xfrm>
          <a:off x="1438275" y="-47624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核家族世帯　　　　　　　　　　　　　　　</a:t>
          </a:r>
        </a:p>
      </cdr:txBody>
    </cdr:sp>
  </cdr:relSizeAnchor>
  <cdr:relSizeAnchor xmlns:cdr="http://schemas.openxmlformats.org/drawingml/2006/chartDrawing">
    <cdr:from>
      <cdr:x>0.11025</cdr:x>
      <cdr:y>0.13825</cdr:y>
    </cdr:from>
    <cdr:to>
      <cdr:x>0.11025</cdr:x>
      <cdr:y>0.206</cdr:y>
    </cdr:to>
    <cdr:sp>
      <cdr:nvSpPr>
        <cdr:cNvPr id="12" name="直線矢印コネクタ 14"/>
        <cdr:cNvSpPr>
          <a:spLocks/>
        </cdr:cNvSpPr>
      </cdr:nvSpPr>
      <cdr:spPr>
        <a:xfrm>
          <a:off x="714375" y="55245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0.06025</cdr:y>
    </cdr:from>
    <cdr:to>
      <cdr:x>0.47075</cdr:x>
      <cdr:y>0.2025</cdr:y>
    </cdr:to>
    <cdr:sp>
      <cdr:nvSpPr>
        <cdr:cNvPr id="13" name="直線矢印コネクタ 33"/>
        <cdr:cNvSpPr>
          <a:spLocks/>
        </cdr:cNvSpPr>
      </cdr:nvSpPr>
      <cdr:spPr>
        <a:xfrm flipH="1">
          <a:off x="3057525" y="238125"/>
          <a:ext cx="0" cy="571500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0.034</cdr:y>
    </cdr:from>
    <cdr:to>
      <cdr:x>0.457</cdr:x>
      <cdr:y>0.102</cdr:y>
    </cdr:to>
    <cdr:sp>
      <cdr:nvSpPr>
        <cdr:cNvPr id="14" name="右中かっこ 12"/>
        <cdr:cNvSpPr>
          <a:spLocks/>
        </cdr:cNvSpPr>
      </cdr:nvSpPr>
      <cdr:spPr>
        <a:xfrm rot="16200000">
          <a:off x="409575" y="133350"/>
          <a:ext cx="2562225" cy="276225"/>
        </a:xfrm>
        <a:prstGeom prst="rightBrace">
          <a:avLst>
            <a:gd name="adj1" fmla="val -49199"/>
            <a:gd name="adj2" fmla="val 110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0.1365</cdr:y>
    </cdr:from>
    <cdr:to>
      <cdr:x>0.249</cdr:x>
      <cdr:y>0.2045</cdr:y>
    </cdr:to>
    <cdr:sp>
      <cdr:nvSpPr>
        <cdr:cNvPr id="15" name="直線矢印コネクタ 20"/>
        <cdr:cNvSpPr>
          <a:spLocks/>
        </cdr:cNvSpPr>
      </cdr:nvSpPr>
      <cdr:spPr>
        <a:xfrm>
          <a:off x="1619250" y="542925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0.134</cdr:y>
    </cdr:from>
    <cdr:to>
      <cdr:x>0.416</cdr:x>
      <cdr:y>0.20175</cdr:y>
    </cdr:to>
    <cdr:sp>
      <cdr:nvSpPr>
        <cdr:cNvPr id="16" name="直線矢印コネクタ 21"/>
        <cdr:cNvSpPr>
          <a:spLocks/>
        </cdr:cNvSpPr>
      </cdr:nvSpPr>
      <cdr:spPr>
        <a:xfrm>
          <a:off x="2705100" y="53340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0.134</cdr:y>
    </cdr:from>
    <cdr:to>
      <cdr:x>0.5675</cdr:x>
      <cdr:y>0.20175</cdr:y>
    </cdr:to>
    <cdr:sp>
      <cdr:nvSpPr>
        <cdr:cNvPr id="17" name="直線矢印コネクタ 22"/>
        <cdr:cNvSpPr>
          <a:spLocks/>
        </cdr:cNvSpPr>
      </cdr:nvSpPr>
      <cdr:spPr>
        <a:xfrm>
          <a:off x="3695700" y="533400"/>
          <a:ext cx="0" cy="276225"/>
        </a:xfrm>
        <a:prstGeom prst="straightConnector1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14</xdr:col>
      <xdr:colOff>314325</xdr:colOff>
      <xdr:row>25</xdr:row>
      <xdr:rowOff>104775</xdr:rowOff>
    </xdr:to>
    <xdr:graphicFrame>
      <xdr:nvGraphicFramePr>
        <xdr:cNvPr id="1" name="グラフ 1"/>
        <xdr:cNvGraphicFramePr/>
      </xdr:nvGraphicFramePr>
      <xdr:xfrm>
        <a:off x="19050" y="390525"/>
        <a:ext cx="6515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5</xdr:col>
      <xdr:colOff>742950</xdr:colOff>
      <xdr:row>42</xdr:row>
      <xdr:rowOff>66675</xdr:rowOff>
    </xdr:to>
    <xdr:pic>
      <xdr:nvPicPr>
        <xdr:cNvPr id="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596265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0.36425</cdr:y>
    </cdr:from>
    <cdr:to>
      <cdr:x>0.63925</cdr:x>
      <cdr:y>0.5855</cdr:y>
    </cdr:to>
    <cdr:sp>
      <cdr:nvSpPr>
        <cdr:cNvPr id="1" name="Text Box 10"/>
        <cdr:cNvSpPr txBox="1">
          <a:spLocks noChangeArrowheads="1"/>
        </cdr:cNvSpPr>
      </cdr:nvSpPr>
      <cdr:spPr>
        <a:xfrm>
          <a:off x="1104900" y="1085850"/>
          <a:ext cx="9429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41,772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0.39</cdr:y>
    </cdr:from>
    <cdr:to>
      <cdr:x>0.69775</cdr:x>
      <cdr:y>0.6405</cdr:y>
    </cdr:to>
    <cdr:sp>
      <cdr:nvSpPr>
        <cdr:cNvPr id="1" name="Text Box 3"/>
        <cdr:cNvSpPr txBox="1">
          <a:spLocks noChangeArrowheads="1"/>
        </cdr:cNvSpPr>
      </cdr:nvSpPr>
      <cdr:spPr>
        <a:xfrm>
          <a:off x="1085850" y="1162050"/>
          <a:ext cx="11525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2,834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12</xdr:col>
      <xdr:colOff>419100</xdr:colOff>
      <xdr:row>43</xdr:row>
      <xdr:rowOff>57150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6667500"/>
          <a:ext cx="6524625" cy="2981325"/>
          <a:chOff x="85725" y="638175"/>
          <a:chExt cx="6524625" cy="2828925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3390448" y="638175"/>
          <a:ext cx="3219902" cy="28289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3"/>
          <xdr:cNvGraphicFramePr/>
        </xdr:nvGraphicFramePr>
        <xdr:xfrm>
          <a:off x="85725" y="638175"/>
          <a:ext cx="3219902" cy="28289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0.242</cdr:y>
    </cdr:from>
    <cdr:to>
      <cdr:x>0.9935</cdr:x>
      <cdr:y>0.32725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76800" y="80962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cdr:txBody>
    </cdr:sp>
  </cdr:relSizeAnchor>
  <cdr:relSizeAnchor xmlns:cdr="http://schemas.openxmlformats.org/drawingml/2006/chartDrawing">
    <cdr:from>
      <cdr:x>0.89575</cdr:x>
      <cdr:y>0.4715</cdr:y>
    </cdr:from>
    <cdr:to>
      <cdr:x>0.9825</cdr:x>
      <cdr:y>0.556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876800" y="1581150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0.89425</cdr:x>
      <cdr:y>0.556</cdr:y>
    </cdr:from>
    <cdr:to>
      <cdr:x>0.9705</cdr:x>
      <cdr:y>0.6415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67275" y="1866900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180975</xdr:colOff>
      <xdr:row>15</xdr:row>
      <xdr:rowOff>142875</xdr:rowOff>
    </xdr:to>
    <xdr:graphicFrame>
      <xdr:nvGraphicFramePr>
        <xdr:cNvPr id="1" name="グラフ 1"/>
        <xdr:cNvGraphicFramePr/>
      </xdr:nvGraphicFramePr>
      <xdr:xfrm>
        <a:off x="0" y="228600"/>
        <a:ext cx="52863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0.00125</cdr:y>
    </cdr:from>
    <cdr:to>
      <cdr:x>0.6765</cdr:x>
      <cdr:y>0.088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14475" y="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0.023</cdr:y>
    </cdr:from>
    <cdr:to>
      <cdr:x>0.651</cdr:x>
      <cdr:y>0.118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0" y="666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228600</xdr:colOff>
      <xdr:row>20</xdr:row>
      <xdr:rowOff>95250</xdr:rowOff>
    </xdr:to>
    <xdr:graphicFrame>
      <xdr:nvGraphicFramePr>
        <xdr:cNvPr id="1" name="グラフ 1"/>
        <xdr:cNvGraphicFramePr/>
      </xdr:nvGraphicFramePr>
      <xdr:xfrm>
        <a:off x="0" y="171450"/>
        <a:ext cx="5448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7</xdr:col>
      <xdr:colOff>381000</xdr:colOff>
      <xdr:row>56</xdr:row>
      <xdr:rowOff>114300</xdr:rowOff>
    </xdr:to>
    <xdr:grpSp>
      <xdr:nvGrpSpPr>
        <xdr:cNvPr id="2" name="グループ化 2"/>
        <xdr:cNvGrpSpPr>
          <a:grpSpLocks/>
        </xdr:cNvGrpSpPr>
      </xdr:nvGrpSpPr>
      <xdr:grpSpPr>
        <a:xfrm>
          <a:off x="0" y="7153275"/>
          <a:ext cx="6419850" cy="2943225"/>
          <a:chOff x="6905625" y="5657850"/>
          <a:chExt cx="6419850" cy="3057525"/>
        </a:xfrm>
        <a:solidFill>
          <a:srgbClr val="FFFFFF"/>
        </a:solidFill>
      </xdr:grpSpPr>
      <xdr:graphicFrame>
        <xdr:nvGraphicFramePr>
          <xdr:cNvPr id="3" name="グラフ 4"/>
          <xdr:cNvGraphicFramePr/>
        </xdr:nvGraphicFramePr>
        <xdr:xfrm>
          <a:off x="6905625" y="5657850"/>
          <a:ext cx="3238814" cy="3057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5"/>
          <xdr:cNvGraphicFramePr/>
        </xdr:nvGraphicFramePr>
        <xdr:xfrm>
          <a:off x="10086661" y="5657850"/>
          <a:ext cx="3238814" cy="305752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</cdr:y>
    </cdr:from>
    <cdr:to>
      <cdr:x>0.26075</cdr:x>
      <cdr:y>0.04825</cdr:y>
    </cdr:to>
    <cdr:sp>
      <cdr:nvSpPr>
        <cdr:cNvPr id="1" name="Text Box 7"/>
        <cdr:cNvSpPr txBox="1">
          <a:spLocks noChangeArrowheads="1"/>
        </cdr:cNvSpPr>
      </cdr:nvSpPr>
      <cdr:spPr>
        <a:xfrm>
          <a:off x="895350" y="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年少人口</a:t>
          </a:r>
        </a:p>
      </cdr:txBody>
    </cdr:sp>
  </cdr:relSizeAnchor>
  <cdr:relSizeAnchor xmlns:cdr="http://schemas.openxmlformats.org/drawingml/2006/chartDrawing">
    <cdr:from>
      <cdr:x>0.4885</cdr:x>
      <cdr:y>0</cdr:y>
    </cdr:from>
    <cdr:to>
      <cdr:x>0.656</cdr:x>
      <cdr:y>0.04825</cdr:y>
    </cdr:to>
    <cdr:sp>
      <cdr:nvSpPr>
        <cdr:cNvPr id="2" name="Text Box 8"/>
        <cdr:cNvSpPr txBox="1">
          <a:spLocks noChangeArrowheads="1"/>
        </cdr:cNvSpPr>
      </cdr:nvSpPr>
      <cdr:spPr>
        <a:xfrm>
          <a:off x="2990850" y="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0.8805</cdr:x>
      <cdr:y>0</cdr:y>
    </cdr:from>
    <cdr:to>
      <cdr:x>0.99975</cdr:x>
      <cdr:y>0.04825</cdr:y>
    </cdr:to>
    <cdr:sp>
      <cdr:nvSpPr>
        <cdr:cNvPr id="3" name="Text Box 9"/>
        <cdr:cNvSpPr txBox="1">
          <a:spLocks noChangeArrowheads="1"/>
        </cdr:cNvSpPr>
      </cdr:nvSpPr>
      <cdr:spPr>
        <a:xfrm>
          <a:off x="5391150" y="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老年人口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5</xdr:col>
      <xdr:colOff>895350</xdr:colOff>
      <xdr:row>24</xdr:row>
      <xdr:rowOff>142875</xdr:rowOff>
    </xdr:to>
    <xdr:graphicFrame>
      <xdr:nvGraphicFramePr>
        <xdr:cNvPr id="1" name="グラフ 2"/>
        <xdr:cNvGraphicFramePr/>
      </xdr:nvGraphicFramePr>
      <xdr:xfrm>
        <a:off x="0" y="390525"/>
        <a:ext cx="61245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-0.00075</cdr:y>
    </cdr:from>
    <cdr:to>
      <cdr:x>0.33125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年少人口</a:t>
          </a:r>
        </a:p>
      </cdr:txBody>
    </cdr:sp>
  </cdr:relSizeAnchor>
  <cdr:relSizeAnchor xmlns:cdr="http://schemas.openxmlformats.org/drawingml/2006/chartDrawing">
    <cdr:from>
      <cdr:x>0.49975</cdr:x>
      <cdr:y>-0.00075</cdr:y>
    </cdr:from>
    <cdr:to>
      <cdr:x>0.62325</cdr:x>
      <cdr:y>0.0455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0.78775</cdr:x>
      <cdr:y>-0.00075</cdr:y>
    </cdr:from>
    <cdr:to>
      <cdr:x>1</cdr:x>
      <cdr:y>0.0455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老年人口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9525</xdr:rowOff>
    </xdr:from>
    <xdr:to>
      <xdr:col>8</xdr:col>
      <xdr:colOff>0</xdr:colOff>
      <xdr:row>18</xdr:row>
      <xdr:rowOff>57150</xdr:rowOff>
    </xdr:to>
    <xdr:graphicFrame>
      <xdr:nvGraphicFramePr>
        <xdr:cNvPr id="1" name="グラフ 1"/>
        <xdr:cNvGraphicFramePr/>
      </xdr:nvGraphicFramePr>
      <xdr:xfrm>
        <a:off x="6248400" y="3143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8</xdr:col>
      <xdr:colOff>590550</xdr:colOff>
      <xdr:row>48</xdr:row>
      <xdr:rowOff>47625</xdr:rowOff>
    </xdr:to>
    <xdr:graphicFrame>
      <xdr:nvGraphicFramePr>
        <xdr:cNvPr id="1" name="グラフ 2"/>
        <xdr:cNvGraphicFramePr/>
      </xdr:nvGraphicFramePr>
      <xdr:xfrm>
        <a:off x="0" y="4295775"/>
        <a:ext cx="6410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0.09525</cdr:y>
    </cdr:from>
    <cdr:to>
      <cdr:x>0.645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381000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兵庫県</a:t>
          </a:r>
        </a:p>
      </cdr:txBody>
    </cdr:sp>
  </cdr:relSizeAnchor>
  <cdr:relSizeAnchor xmlns:cdr="http://schemas.openxmlformats.org/drawingml/2006/chartDrawing">
    <cdr:from>
      <cdr:x>0.5225</cdr:x>
      <cdr:y>0.34425</cdr:y>
    </cdr:from>
    <cdr:to>
      <cdr:x>0.645</cdr:x>
      <cdr:y>0.413</cdr:y>
    </cdr:to>
    <cdr:sp>
      <cdr:nvSpPr>
        <cdr:cNvPr id="2" name="Text Box 2"/>
        <cdr:cNvSpPr txBox="1">
          <a:spLocks noChangeArrowheads="1"/>
        </cdr:cNvSpPr>
      </cdr:nvSpPr>
      <cdr:spPr>
        <a:xfrm>
          <a:off x="3171825" y="1390650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芦屋市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6086475" cy="4057650"/>
    <xdr:graphicFrame>
      <xdr:nvGraphicFramePr>
        <xdr:cNvPr id="1" name="グラフ 1"/>
        <xdr:cNvGraphicFramePr/>
      </xdr:nvGraphicFramePr>
      <xdr:xfrm>
        <a:off x="0" y="6181725"/>
        <a:ext cx="6086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34920;X1&#12288;&#20462;&#27491;&#29256;&#12288;&#22833;&#259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void\&#19981;&#25505;&#29992;&#21450;&#12403;&#22833;&#25943;&#203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\&#22259;&#315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le\&#20849;&#26377;&#12501;&#12457;&#12523;&#12480;\&#32207;&#21209;&#37096;\&#25991;&#26360;&#27861;&#21046;&#35506;\&#9733;&#25991;&#26360;&#32113;&#35336;&#20418;\&#32113;&#35336;&#38306;&#20418;\&#22269;&#21218;&#35519;&#26619;&#32080;&#26524;&#27010;&#35201;\&#24179;&#25104;&#65298;&#65303;&#24180;&#22269;&#21218;&#35519;&#26619;\&#22259;\&#22259;&#315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25968;&#23383;&#12481;&#12455;&#12483;&#12463;&#29992;PDF\&#34920;X1&#12288;&#20462;&#27491;&#29256;&#12288;&#22833;&#259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番外編１_20130111"/>
      <sheetName val="24-5 (ボツ)"/>
      <sheetName val="24-6未"/>
      <sheetName val="新　表X１修正版"/>
      <sheetName val="表17"/>
      <sheetName val="表18"/>
      <sheetName val="表19"/>
      <sheetName val="表20"/>
      <sheetName val="表21－H17年型"/>
      <sheetName val="表22－H17年型"/>
      <sheetName val="5"/>
      <sheetName val="6"/>
      <sheetName val="7"/>
      <sheetName val="11変更版"/>
      <sheetName val="12"/>
      <sheetName val="13新スタイル"/>
      <sheetName val="13一部データなし，未完了"/>
      <sheetName val="16未"/>
      <sheetName val="18一部変更"/>
      <sheetName val="19"/>
      <sheetName val="20"/>
      <sheetName val="21"/>
      <sheetName val="22"/>
      <sheetName val="23"/>
      <sheetName val="24-1"/>
      <sheetName val="24-2"/>
      <sheetName val="24-3"/>
      <sheetName val="24-4"/>
      <sheetName val="24-5"/>
      <sheetName val="24-5 (2)"/>
      <sheetName val="24-7"/>
      <sheetName val="24-8"/>
      <sheetName val="24-9"/>
      <sheetName val="番外編１"/>
      <sheetName val="表23"/>
      <sheetName val="番外編２＿居住期間２枚もの"/>
      <sheetName val="番外編２＿居住期間１枚もの"/>
      <sheetName val="表8"/>
      <sheetName val="表10市町"/>
      <sheetName val="表11"/>
      <sheetName val="表13改訂案　 ワードにできな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図１表１国勢調査人口・世帯数の推移"/>
      <sheetName val="図２図４表６年齢構造指数"/>
      <sheetName val="図４年齢構造指数 (2)"/>
      <sheetName val="図３人口ピラミッド昭和60年，平成27年"/>
      <sheetName val="図３人口ピラミッド平成7年，17年"/>
      <sheetName val="図３人口ピラミッド"/>
      <sheetName val="図５各市の年齢構造指数"/>
      <sheetName val="図6性比の推移"/>
      <sheetName val="図７表８年齢別５歳階級の男女別人口"/>
      <sheetName val="表１０図１０未婚率"/>
      <sheetName val="表１０図１０未婚率 (印刷)"/>
      <sheetName val="図１１表１４核家族の世帯数・構成比"/>
      <sheetName val="図12図13図14"/>
      <sheetName val="図12図13図14 (2)"/>
      <sheetName val="図12図13図14 (印刷)"/>
    </sheetNames>
    <sheetDataSet>
      <sheetData sheetId="0">
        <row r="22">
          <cell r="A22" t="str">
            <v>9</v>
          </cell>
          <cell r="C22">
            <v>11151</v>
          </cell>
          <cell r="D22">
            <v>5478</v>
          </cell>
          <cell r="E22">
            <v>5673</v>
          </cell>
          <cell r="G22">
            <v>2269</v>
          </cell>
        </row>
        <row r="23">
          <cell r="A23" t="str">
            <v>14</v>
          </cell>
          <cell r="C23">
            <v>19101</v>
          </cell>
          <cell r="D23">
            <v>9026</v>
          </cell>
          <cell r="E23">
            <v>10075</v>
          </cell>
          <cell r="G23">
            <v>3886</v>
          </cell>
        </row>
        <row r="24">
          <cell r="A24" t="str">
            <v>5</v>
          </cell>
          <cell r="C24">
            <v>28404</v>
          </cell>
          <cell r="D24">
            <v>13225</v>
          </cell>
          <cell r="E24">
            <v>15179</v>
          </cell>
          <cell r="G24">
            <v>5708</v>
          </cell>
        </row>
        <row r="25">
          <cell r="A25" t="str">
            <v>10</v>
          </cell>
          <cell r="C25">
            <v>35567</v>
          </cell>
          <cell r="D25">
            <v>16738</v>
          </cell>
          <cell r="E25">
            <v>18829</v>
          </cell>
          <cell r="G25">
            <v>6979</v>
          </cell>
        </row>
        <row r="26">
          <cell r="A26" t="str">
            <v>15</v>
          </cell>
          <cell r="C26">
            <v>39137</v>
          </cell>
          <cell r="D26">
            <v>18089</v>
          </cell>
          <cell r="E26">
            <v>21048</v>
          </cell>
          <cell r="G26">
            <v>7890</v>
          </cell>
        </row>
        <row r="27">
          <cell r="A27" t="str">
            <v>22</v>
          </cell>
          <cell r="C27">
            <v>37033</v>
          </cell>
          <cell r="D27">
            <v>18139</v>
          </cell>
          <cell r="E27">
            <v>18894</v>
          </cell>
          <cell r="G27">
            <v>8666</v>
          </cell>
        </row>
        <row r="28">
          <cell r="A28" t="str">
            <v>25</v>
          </cell>
          <cell r="C28">
            <v>42951</v>
          </cell>
          <cell r="D28">
            <v>21493</v>
          </cell>
          <cell r="E28">
            <v>21458</v>
          </cell>
          <cell r="G28">
            <v>9785</v>
          </cell>
        </row>
        <row r="29">
          <cell r="A29" t="str">
            <v>30</v>
          </cell>
          <cell r="C29">
            <v>50960</v>
          </cell>
          <cell r="D29">
            <v>25033</v>
          </cell>
          <cell r="E29">
            <v>25927</v>
          </cell>
          <cell r="G29">
            <v>11589</v>
          </cell>
        </row>
        <row r="30">
          <cell r="A30" t="str">
            <v>35</v>
          </cell>
          <cell r="C30">
            <v>57050</v>
          </cell>
          <cell r="D30">
            <v>27894</v>
          </cell>
          <cell r="E30">
            <v>29156</v>
          </cell>
          <cell r="G30">
            <v>14221</v>
          </cell>
        </row>
        <row r="31">
          <cell r="A31" t="str">
            <v>40</v>
          </cell>
          <cell r="C31">
            <v>63195</v>
          </cell>
          <cell r="D31">
            <v>30687</v>
          </cell>
          <cell r="E31">
            <v>32508</v>
          </cell>
          <cell r="G31">
            <v>17046</v>
          </cell>
        </row>
        <row r="32">
          <cell r="A32" t="str">
            <v>45</v>
          </cell>
          <cell r="C32">
            <v>70938</v>
          </cell>
          <cell r="D32">
            <v>34139</v>
          </cell>
          <cell r="E32">
            <v>36799</v>
          </cell>
          <cell r="G32">
            <v>20690</v>
          </cell>
        </row>
        <row r="33">
          <cell r="A33" t="str">
            <v>50</v>
          </cell>
          <cell r="C33">
            <v>76211</v>
          </cell>
          <cell r="D33">
            <v>36855</v>
          </cell>
          <cell r="E33">
            <v>39356</v>
          </cell>
          <cell r="G33">
            <v>23829</v>
          </cell>
        </row>
        <row r="34">
          <cell r="A34" t="str">
            <v>55</v>
          </cell>
          <cell r="C34">
            <v>81745</v>
          </cell>
          <cell r="D34">
            <v>38996</v>
          </cell>
          <cell r="E34">
            <v>42749</v>
          </cell>
          <cell r="G34">
            <v>28614</v>
          </cell>
        </row>
        <row r="35">
          <cell r="A35" t="str">
            <v>60</v>
          </cell>
          <cell r="C35">
            <v>87127</v>
          </cell>
          <cell r="D35">
            <v>41275</v>
          </cell>
          <cell r="E35">
            <v>45852</v>
          </cell>
          <cell r="G35">
            <v>30743</v>
          </cell>
        </row>
        <row r="36">
          <cell r="A36" t="str">
            <v>2</v>
          </cell>
          <cell r="C36">
            <v>87524</v>
          </cell>
          <cell r="D36">
            <v>41130</v>
          </cell>
          <cell r="E36">
            <v>46394</v>
          </cell>
          <cell r="G36">
            <v>32427</v>
          </cell>
        </row>
        <row r="37">
          <cell r="A37" t="str">
            <v>7</v>
          </cell>
          <cell r="C37">
            <v>75032</v>
          </cell>
          <cell r="D37">
            <v>34928</v>
          </cell>
          <cell r="E37">
            <v>40104</v>
          </cell>
          <cell r="G37">
            <v>29070</v>
          </cell>
        </row>
        <row r="38">
          <cell r="A38" t="str">
            <v>12</v>
          </cell>
          <cell r="C38">
            <v>83834</v>
          </cell>
          <cell r="D38">
            <v>38705</v>
          </cell>
          <cell r="E38">
            <v>45129</v>
          </cell>
          <cell r="G38">
            <v>34209</v>
          </cell>
        </row>
        <row r="39">
          <cell r="A39" t="str">
            <v>17</v>
          </cell>
          <cell r="C39">
            <v>90590</v>
          </cell>
          <cell r="D39">
            <v>41391</v>
          </cell>
          <cell r="E39">
            <v>49199</v>
          </cell>
          <cell r="G39">
            <v>37970</v>
          </cell>
        </row>
        <row r="40">
          <cell r="A40">
            <v>22</v>
          </cell>
          <cell r="C40">
            <v>93238</v>
          </cell>
          <cell r="D40">
            <v>42385</v>
          </cell>
          <cell r="E40">
            <v>50853</v>
          </cell>
          <cell r="G40">
            <v>39753</v>
          </cell>
        </row>
        <row r="41">
          <cell r="A41">
            <v>27</v>
          </cell>
          <cell r="C41">
            <v>95350</v>
          </cell>
          <cell r="D41">
            <v>43089</v>
          </cell>
          <cell r="E41">
            <v>52261</v>
          </cell>
          <cell r="G41">
            <v>41881</v>
          </cell>
        </row>
      </sheetData>
      <sheetData sheetId="6">
        <row r="2">
          <cell r="F2" t="str">
            <v>年少人口指数</v>
          </cell>
          <cell r="H2" t="str">
            <v>老年人口指数</v>
          </cell>
        </row>
        <row r="4">
          <cell r="A4" t="str">
            <v> 兵庫県</v>
          </cell>
          <cell r="F4">
            <v>21.549552285035237</v>
          </cell>
          <cell r="G4">
            <v>66.71876695774542</v>
          </cell>
          <cell r="H4">
            <v>45.169214672710176</v>
          </cell>
        </row>
        <row r="5">
          <cell r="A5" t="str">
            <v>兵庫県 市部</v>
          </cell>
          <cell r="F5">
            <v>21.46135974878092</v>
          </cell>
          <cell r="G5">
            <v>66.24604278894023</v>
          </cell>
          <cell r="H5">
            <v>44.784683040159315</v>
          </cell>
        </row>
        <row r="6">
          <cell r="A6" t="str">
            <v>兵庫県 郡部</v>
          </cell>
          <cell r="F6">
            <v>23.433452403675727</v>
          </cell>
          <cell r="G6">
            <v>76.81673165544133</v>
          </cell>
          <cell r="H6">
            <v>53.3832792517656</v>
          </cell>
        </row>
        <row r="7">
          <cell r="A7" t="str">
            <v>尼崎市</v>
          </cell>
          <cell r="F7">
            <v>18.844105661969074</v>
          </cell>
          <cell r="G7">
            <v>64.47240571544783</v>
          </cell>
          <cell r="H7">
            <v>45.62830005347875</v>
          </cell>
        </row>
        <row r="8">
          <cell r="A8" t="str">
            <v>川西市</v>
          </cell>
          <cell r="F8">
            <v>22.91096623090002</v>
          </cell>
          <cell r="G8">
            <v>75.86055467351281</v>
          </cell>
          <cell r="H8">
            <v>52.94958844261279</v>
          </cell>
        </row>
        <row r="9">
          <cell r="A9" t="str">
            <v> 神戸市</v>
          </cell>
          <cell r="F9">
            <v>20.0749050671011</v>
          </cell>
          <cell r="G9">
            <v>64.69982114327303</v>
          </cell>
          <cell r="H9">
            <v>44.62491607617192</v>
          </cell>
        </row>
        <row r="10">
          <cell r="A10" t="str">
            <v>芦屋市</v>
          </cell>
          <cell r="F10">
            <v>22.301799394263316</v>
          </cell>
          <cell r="G10">
            <v>68.52128986281846</v>
          </cell>
          <cell r="H10">
            <v>46.21949046855514</v>
          </cell>
        </row>
        <row r="11">
          <cell r="A11" t="str">
            <v> 宝塚市</v>
          </cell>
          <cell r="F11">
            <v>22.66903860249206</v>
          </cell>
          <cell r="G11">
            <v>68.27510383581725</v>
          </cell>
          <cell r="H11">
            <v>45.60606523332519</v>
          </cell>
        </row>
        <row r="12">
          <cell r="A12" t="str">
            <v>伊丹市</v>
          </cell>
          <cell r="F12">
            <v>22.91350280620667</v>
          </cell>
          <cell r="G12">
            <v>61.941234730934305</v>
          </cell>
          <cell r="H12">
            <v>39.02773192472763</v>
          </cell>
        </row>
        <row r="13">
          <cell r="A13" t="str">
            <v>西宮市</v>
          </cell>
          <cell r="F13">
            <v>22.505786228265425</v>
          </cell>
          <cell r="G13">
            <v>59.73023734614087</v>
          </cell>
          <cell r="H13">
            <v>37.22445111787544</v>
          </cell>
        </row>
        <row r="14">
          <cell r="A14" t="str">
            <v>三田市</v>
          </cell>
          <cell r="F14">
            <v>19.78476597355542</v>
          </cell>
          <cell r="G14">
            <v>52.16721196225292</v>
          </cell>
          <cell r="H14">
            <v>32.38244598869751</v>
          </cell>
        </row>
      </sheetData>
      <sheetData sheetId="8">
        <row r="28">
          <cell r="C28" t="str">
            <v>兵庫県</v>
          </cell>
          <cell r="D28" t="str">
            <v>芦屋市</v>
          </cell>
        </row>
        <row r="29">
          <cell r="B29" t="str">
            <v>0～4</v>
          </cell>
          <cell r="C29">
            <v>104.5282417561817</v>
          </cell>
          <cell r="D29">
            <v>102.36051502145922</v>
          </cell>
        </row>
        <row r="30">
          <cell r="B30" t="str">
            <v>5～9</v>
          </cell>
          <cell r="C30">
            <v>104.60990757663691</v>
          </cell>
          <cell r="D30">
            <v>104.08834586466165</v>
          </cell>
        </row>
        <row r="31">
          <cell r="B31" t="str">
            <v>10～14</v>
          </cell>
          <cell r="C31">
            <v>105.14045651414317</v>
          </cell>
          <cell r="D31">
            <v>106.03649976602713</v>
          </cell>
        </row>
        <row r="32">
          <cell r="B32" t="str">
            <v>15～19</v>
          </cell>
          <cell r="C32">
            <v>102.64730743624844</v>
          </cell>
          <cell r="D32">
            <v>103.66419294990723</v>
          </cell>
        </row>
        <row r="33">
          <cell r="B33" t="str">
            <v>20～24</v>
          </cell>
          <cell r="C33">
            <v>96.41967182284075</v>
          </cell>
          <cell r="D33">
            <v>89.0282131661442</v>
          </cell>
        </row>
        <row r="34">
          <cell r="B34" t="str">
            <v>25～29</v>
          </cell>
          <cell r="C34">
            <v>98.15989368610218</v>
          </cell>
          <cell r="D34">
            <v>81.79012345679013</v>
          </cell>
        </row>
        <row r="35">
          <cell r="B35" t="str">
            <v>30～34</v>
          </cell>
          <cell r="C35">
            <v>95.8608341066224</v>
          </cell>
          <cell r="D35">
            <v>79.87663839629914</v>
          </cell>
        </row>
        <row r="36">
          <cell r="B36" t="str">
            <v>35～39</v>
          </cell>
          <cell r="C36">
            <v>95.11362685776426</v>
          </cell>
          <cell r="D36">
            <v>78.10615199034982</v>
          </cell>
        </row>
        <row r="37">
          <cell r="B37" t="str">
            <v>40～44</v>
          </cell>
          <cell r="C37">
            <v>96.05543515871136</v>
          </cell>
          <cell r="D37">
            <v>79.10951203058242</v>
          </cell>
        </row>
        <row r="38">
          <cell r="B38" t="str">
            <v>45～49</v>
          </cell>
          <cell r="C38">
            <v>95.06180381615656</v>
          </cell>
          <cell r="D38">
            <v>85.3523166023166</v>
          </cell>
        </row>
        <row r="39">
          <cell r="B39" t="str">
            <v>50～54</v>
          </cell>
          <cell r="C39">
            <v>93.53626979047831</v>
          </cell>
          <cell r="D39">
            <v>83.24115044247787</v>
          </cell>
        </row>
        <row r="40">
          <cell r="B40" t="str">
            <v>55～59</v>
          </cell>
          <cell r="C40">
            <v>92.73618324995812</v>
          </cell>
          <cell r="D40">
            <v>83.938323160938</v>
          </cell>
        </row>
        <row r="41">
          <cell r="B41" t="str">
            <v>60～64</v>
          </cell>
          <cell r="C41">
            <v>92.6608669805362</v>
          </cell>
          <cell r="D41">
            <v>81.83741311574494</v>
          </cell>
        </row>
        <row r="42">
          <cell r="B42" t="str">
            <v>65～69</v>
          </cell>
          <cell r="C42">
            <v>91.30743264086585</v>
          </cell>
          <cell r="D42">
            <v>82.17507924896367</v>
          </cell>
        </row>
        <row r="43">
          <cell r="B43" t="str">
            <v>70～74</v>
          </cell>
          <cell r="C43">
            <v>86.08968202876832</v>
          </cell>
          <cell r="D43">
            <v>77.55040625940414</v>
          </cell>
        </row>
        <row r="44">
          <cell r="B44" t="str">
            <v>75～79</v>
          </cell>
          <cell r="C44">
            <v>79.41195674885081</v>
          </cell>
          <cell r="D44">
            <v>70.90193271295634</v>
          </cell>
        </row>
        <row r="45">
          <cell r="B45" t="str">
            <v>80～84</v>
          </cell>
          <cell r="C45">
            <v>66.79262779645299</v>
          </cell>
          <cell r="D45">
            <v>68.4051724137931</v>
          </cell>
        </row>
        <row r="46">
          <cell r="B46" t="str">
            <v>85歳以上</v>
          </cell>
          <cell r="C46">
            <v>42.9417198522002</v>
          </cell>
          <cell r="D46">
            <v>45.69288389513109</v>
          </cell>
        </row>
      </sheetData>
      <sheetData sheetId="10">
        <row r="3">
          <cell r="T3" t="str">
            <v>H12</v>
          </cell>
          <cell r="U3" t="str">
            <v>H17</v>
          </cell>
          <cell r="V3" t="str">
            <v>H22</v>
          </cell>
          <cell r="W3" t="str">
            <v>H27</v>
          </cell>
        </row>
        <row r="4">
          <cell r="S4" t="str">
            <v>25～29歳</v>
          </cell>
          <cell r="T4">
            <v>0.6807055435565155</v>
          </cell>
          <cell r="U4">
            <v>0.7376409366869038</v>
          </cell>
          <cell r="V4">
            <v>0.7305358948432761</v>
          </cell>
          <cell r="W4">
            <v>0.7276729559748427</v>
          </cell>
        </row>
        <row r="5">
          <cell r="S5" t="str">
            <v>30～34歳</v>
          </cell>
          <cell r="T5">
            <v>0.36754742547425473</v>
          </cell>
          <cell r="U5">
            <v>0.38337393422655297</v>
          </cell>
          <cell r="V5">
            <v>0.4014394242303079</v>
          </cell>
          <cell r="W5">
            <v>0.416023166023166</v>
          </cell>
        </row>
        <row r="6">
          <cell r="S6" t="str">
            <v>35～39歳</v>
          </cell>
          <cell r="T6">
            <v>0.19720896070510466</v>
          </cell>
          <cell r="U6">
            <v>0.20329994107248084</v>
          </cell>
          <cell r="V6">
            <v>0.24862199013635045</v>
          </cell>
          <cell r="W6">
            <v>0.25637065637065637</v>
          </cell>
        </row>
        <row r="7">
          <cell r="S7" t="str">
            <v>40～44歳</v>
          </cell>
          <cell r="T7">
            <v>0.12216828478964402</v>
          </cell>
          <cell r="U7">
            <v>0.14786381842456608</v>
          </cell>
          <cell r="V7">
            <v>0.19373383156079332</v>
          </cell>
          <cell r="W7">
            <v>0.19755542922114838</v>
          </cell>
        </row>
        <row r="25">
          <cell r="T25" t="str">
            <v>H12</v>
          </cell>
          <cell r="U25" t="str">
            <v>H17</v>
          </cell>
          <cell r="V25" t="str">
            <v>H22</v>
          </cell>
          <cell r="W25" t="str">
            <v>H27</v>
          </cell>
        </row>
        <row r="26">
          <cell r="S26" t="str">
            <v>25～29歳</v>
          </cell>
          <cell r="T26">
            <v>0.5949331056077427</v>
          </cell>
          <cell r="U26">
            <v>0.666226040978189</v>
          </cell>
          <cell r="V26">
            <v>0.6840845632229756</v>
          </cell>
          <cell r="W26">
            <v>0.7083333333333334</v>
          </cell>
        </row>
        <row r="27">
          <cell r="S27" t="str">
            <v>30～34歳</v>
          </cell>
          <cell r="T27">
            <v>0.3098016336056009</v>
          </cell>
          <cell r="U27">
            <v>0.3372910104191907</v>
          </cell>
          <cell r="V27">
            <v>0.35315985130111527</v>
          </cell>
          <cell r="W27">
            <v>0.37933693138010793</v>
          </cell>
        </row>
        <row r="28">
          <cell r="S28" t="str">
            <v>35～39歳</v>
          </cell>
          <cell r="T28">
            <v>0.1867741935483871</v>
          </cell>
          <cell r="U28">
            <v>0.21338481338481338</v>
          </cell>
          <cell r="V28">
            <v>0.24749241894098437</v>
          </cell>
          <cell r="W28">
            <v>0.2439686369119421</v>
          </cell>
        </row>
        <row r="29">
          <cell r="S29" t="str">
            <v>40～44歳</v>
          </cell>
          <cell r="T29">
            <v>0.13716337522441652</v>
          </cell>
          <cell r="U29">
            <v>0.15359859566998244</v>
          </cell>
          <cell r="V29">
            <v>0.19182547642928785</v>
          </cell>
          <cell r="W29">
            <v>0.2030582415111311</v>
          </cell>
        </row>
      </sheetData>
      <sheetData sheetId="11">
        <row r="4">
          <cell r="A4" t="str">
            <v>27年</v>
          </cell>
          <cell r="D4">
            <v>10184</v>
          </cell>
          <cell r="E4">
            <v>12614</v>
          </cell>
          <cell r="F4">
            <v>3830</v>
          </cell>
          <cell r="I4">
            <v>1672</v>
          </cell>
          <cell r="J4">
            <v>13551</v>
          </cell>
        </row>
        <row r="5">
          <cell r="A5" t="str">
            <v>22年</v>
          </cell>
          <cell r="D5">
            <v>9916</v>
          </cell>
          <cell r="E5">
            <v>12410</v>
          </cell>
          <cell r="F5">
            <v>3736</v>
          </cell>
          <cell r="I5">
            <v>2059</v>
          </cell>
          <cell r="J5">
            <v>11609</v>
          </cell>
        </row>
        <row r="6">
          <cell r="A6" t="str">
            <v>　17年</v>
          </cell>
          <cell r="D6">
            <v>9489</v>
          </cell>
          <cell r="E6">
            <v>12376</v>
          </cell>
          <cell r="F6">
            <v>3363</v>
          </cell>
          <cell r="I6">
            <v>2105</v>
          </cell>
          <cell r="J6">
            <v>10497</v>
          </cell>
        </row>
        <row r="7">
          <cell r="A7" t="str">
            <v>　12年</v>
          </cell>
          <cell r="D7">
            <v>8559</v>
          </cell>
          <cell r="E7">
            <v>11573</v>
          </cell>
          <cell r="F7">
            <v>2824</v>
          </cell>
          <cell r="I7">
            <v>2154</v>
          </cell>
          <cell r="J7">
            <v>8965</v>
          </cell>
        </row>
        <row r="8">
          <cell r="A8" t="str">
            <v>平成7年</v>
          </cell>
          <cell r="D8">
            <v>6607</v>
          </cell>
          <cell r="E8">
            <v>10868</v>
          </cell>
          <cell r="F8">
            <v>2387</v>
          </cell>
          <cell r="I8">
            <v>2124</v>
          </cell>
          <cell r="J8">
            <v>6996</v>
          </cell>
        </row>
      </sheetData>
      <sheetData sheetId="14">
        <row r="18">
          <cell r="C18" t="str">
            <v>主に仕事</v>
          </cell>
          <cell r="D18" t="str">
            <v>家事のほか仕事</v>
          </cell>
          <cell r="E18" t="str">
            <v>その他</v>
          </cell>
          <cell r="F18" t="str">
            <v>完全失業</v>
          </cell>
          <cell r="G18" t="str">
            <v>非労働力</v>
          </cell>
          <cell r="P18" t="str">
            <v>55</v>
          </cell>
          <cell r="Q18" t="str">
            <v>60</v>
          </cell>
          <cell r="R18" t="str">
            <v>平成2</v>
          </cell>
          <cell r="S18" t="str">
            <v>7</v>
          </cell>
          <cell r="T18" t="str">
            <v>12</v>
          </cell>
          <cell r="U18" t="str">
            <v>17</v>
          </cell>
          <cell r="V18" t="str">
            <v>22</v>
          </cell>
          <cell r="W18" t="str">
            <v>27</v>
          </cell>
        </row>
        <row r="19">
          <cell r="C19">
            <v>20491</v>
          </cell>
          <cell r="D19">
            <v>490</v>
          </cell>
          <cell r="E19">
            <v>670</v>
          </cell>
          <cell r="F19">
            <v>892</v>
          </cell>
          <cell r="G19">
            <v>10291</v>
          </cell>
          <cell r="O19" t="str">
            <v>総数</v>
          </cell>
          <cell r="P19">
            <v>35832</v>
          </cell>
          <cell r="Q19">
            <v>39201</v>
          </cell>
          <cell r="R19">
            <v>41023</v>
          </cell>
          <cell r="S19">
            <v>36998</v>
          </cell>
          <cell r="T19">
            <v>40979</v>
          </cell>
          <cell r="U19">
            <v>43621</v>
          </cell>
          <cell r="V19">
            <v>42878</v>
          </cell>
          <cell r="W19">
            <v>40685</v>
          </cell>
        </row>
        <row r="20">
          <cell r="O20" t="str">
            <v>男</v>
          </cell>
          <cell r="P20">
            <v>24681</v>
          </cell>
          <cell r="Q20">
            <v>26095</v>
          </cell>
          <cell r="R20">
            <v>26324</v>
          </cell>
          <cell r="S20">
            <v>22996</v>
          </cell>
          <cell r="T20">
            <v>24580</v>
          </cell>
          <cell r="U20">
            <v>25424</v>
          </cell>
          <cell r="V20">
            <v>24662</v>
          </cell>
          <cell r="W20">
            <v>22543</v>
          </cell>
        </row>
        <row r="21">
          <cell r="C21" t="str">
            <v>主に仕事</v>
          </cell>
          <cell r="D21" t="str">
            <v>家事のほか仕事</v>
          </cell>
          <cell r="E21" t="str">
            <v>その他</v>
          </cell>
          <cell r="F21" t="str">
            <v>完全失業</v>
          </cell>
          <cell r="G21" t="str">
            <v>非労働力</v>
          </cell>
          <cell r="O21" t="str">
            <v>女</v>
          </cell>
          <cell r="P21">
            <v>11151</v>
          </cell>
          <cell r="Q21">
            <v>13106</v>
          </cell>
          <cell r="R21">
            <v>14699</v>
          </cell>
          <cell r="S21">
            <v>14002</v>
          </cell>
          <cell r="T21">
            <v>16399</v>
          </cell>
          <cell r="U21">
            <v>18197</v>
          </cell>
          <cell r="V21">
            <v>18216</v>
          </cell>
          <cell r="W21">
            <v>18142</v>
          </cell>
        </row>
        <row r="22">
          <cell r="C22">
            <v>11009</v>
          </cell>
          <cell r="D22">
            <v>5755</v>
          </cell>
          <cell r="E22">
            <v>803</v>
          </cell>
          <cell r="F22">
            <v>575</v>
          </cell>
          <cell r="G22">
            <v>23630</v>
          </cell>
        </row>
        <row r="26">
          <cell r="AA26" t="str">
            <v>15～19</v>
          </cell>
          <cell r="AD26">
            <v>13.656387665198238</v>
          </cell>
          <cell r="AG26">
            <v>8.991683991683992</v>
          </cell>
          <cell r="AJ26">
            <v>11.05145413870246</v>
          </cell>
        </row>
        <row r="27">
          <cell r="AA27" t="str">
            <v>20～24</v>
          </cell>
          <cell r="AD27">
            <v>50.789733464955575</v>
          </cell>
          <cell r="AG27">
            <v>44.3579766536965</v>
          </cell>
          <cell r="AJ27">
            <v>39.201877934272304</v>
          </cell>
        </row>
        <row r="28">
          <cell r="AA28" t="str">
            <v>25～29</v>
          </cell>
          <cell r="AD28">
            <v>77.92714657415438</v>
          </cell>
          <cell r="AG28">
            <v>73.96359959555106</v>
          </cell>
          <cell r="AJ28">
            <v>66.91823899371069</v>
          </cell>
        </row>
        <row r="29">
          <cell r="AA29" t="str">
            <v>30～34</v>
          </cell>
          <cell r="AD29">
            <v>85.3836784409257</v>
          </cell>
          <cell r="AG29">
            <v>82.52698920431827</v>
          </cell>
          <cell r="AJ29">
            <v>73.84169884169884</v>
          </cell>
        </row>
        <row r="30">
          <cell r="AA30" t="str">
            <v>35～39</v>
          </cell>
          <cell r="AD30">
            <v>88.62698880377135</v>
          </cell>
          <cell r="AG30">
            <v>86.36495503336235</v>
          </cell>
          <cell r="AJ30">
            <v>79.22779922779922</v>
          </cell>
        </row>
        <row r="31">
          <cell r="AA31" t="str">
            <v>40～44</v>
          </cell>
          <cell r="AD31">
            <v>90.85447263017356</v>
          </cell>
          <cell r="AG31">
            <v>88.10002874389193</v>
          </cell>
          <cell r="AJ31">
            <v>79.81807845366686</v>
          </cell>
        </row>
        <row r="32">
          <cell r="AA32" t="str">
            <v>45～49</v>
          </cell>
          <cell r="AD32">
            <v>91.76289453425713</v>
          </cell>
          <cell r="AG32">
            <v>88.04275217100869</v>
          </cell>
          <cell r="AJ32">
            <v>81.3683912920554</v>
          </cell>
        </row>
        <row r="33">
          <cell r="AA33" t="str">
            <v>50～54</v>
          </cell>
          <cell r="AD33">
            <v>90.5329854640328</v>
          </cell>
          <cell r="AG33">
            <v>88.94899536321483</v>
          </cell>
          <cell r="AJ33">
            <v>84.65116279069768</v>
          </cell>
        </row>
        <row r="34">
          <cell r="AA34" t="str">
            <v>55～59</v>
          </cell>
          <cell r="AD34">
            <v>89.6718972895863</v>
          </cell>
          <cell r="AG34">
            <v>85.200146896805</v>
          </cell>
          <cell r="AJ34">
            <v>86.6054343666284</v>
          </cell>
        </row>
        <row r="35">
          <cell r="AA35" t="str">
            <v>60～64</v>
          </cell>
          <cell r="AD35">
            <v>67.11758584807492</v>
          </cell>
          <cell r="AG35">
            <v>73.61874457622216</v>
          </cell>
          <cell r="AJ35">
            <v>75.55391432791728</v>
          </cell>
        </row>
        <row r="36">
          <cell r="AA36" t="str">
            <v>65以上</v>
          </cell>
          <cell r="AD36">
            <v>32.463958060288334</v>
          </cell>
          <cell r="AG36">
            <v>31.66517055655296</v>
          </cell>
          <cell r="AJ36">
            <v>33.04145319049837</v>
          </cell>
        </row>
        <row r="41">
          <cell r="AA41" t="str">
            <v>15～19</v>
          </cell>
          <cell r="AD41">
            <v>11.833417978669376</v>
          </cell>
          <cell r="AG41">
            <v>8.828250401284109</v>
          </cell>
          <cell r="AJ41">
            <v>8.20964749536178</v>
          </cell>
        </row>
        <row r="42">
          <cell r="AA42" t="str">
            <v>20～24</v>
          </cell>
          <cell r="AD42">
            <v>57.56077461887104</v>
          </cell>
          <cell r="AG42">
            <v>52.5634644101543</v>
          </cell>
          <cell r="AJ42">
            <v>48.32810867293626</v>
          </cell>
        </row>
        <row r="43">
          <cell r="AA43" t="str">
            <v>25～29</v>
          </cell>
          <cell r="AD43">
            <v>66.35822868473232</v>
          </cell>
          <cell r="AG43">
            <v>67.41124850418826</v>
          </cell>
          <cell r="AJ43">
            <v>66.66666666666666</v>
          </cell>
        </row>
        <row r="44">
          <cell r="AA44" t="str">
            <v>30～34</v>
          </cell>
          <cell r="AD44">
            <v>51.34480251999031</v>
          </cell>
          <cell r="AG44">
            <v>52.66418835192069</v>
          </cell>
          <cell r="AJ44">
            <v>55.898226676946805</v>
          </cell>
        </row>
        <row r="45">
          <cell r="AA45" t="str">
            <v>35～39</v>
          </cell>
          <cell r="AD45">
            <v>46.38352638352639</v>
          </cell>
          <cell r="AG45">
            <v>49.80172614882202</v>
          </cell>
          <cell r="AJ45">
            <v>50.663449939686366</v>
          </cell>
        </row>
        <row r="46">
          <cell r="AA46" t="str">
            <v>40～44</v>
          </cell>
          <cell r="AD46">
            <v>52.51609128145114</v>
          </cell>
          <cell r="AG46">
            <v>52.858575727181545</v>
          </cell>
          <cell r="AJ46">
            <v>53.87901956375084</v>
          </cell>
        </row>
        <row r="47">
          <cell r="AA47" t="str">
            <v>45～49</v>
          </cell>
          <cell r="AD47">
            <v>60.359443879281116</v>
          </cell>
          <cell r="AG47">
            <v>56.598486971140375</v>
          </cell>
          <cell r="AJ47">
            <v>57.28764478764479</v>
          </cell>
        </row>
        <row r="48">
          <cell r="AA48" t="str">
            <v>50～54</v>
          </cell>
          <cell r="AD48">
            <v>54.89113768782582</v>
          </cell>
          <cell r="AG48">
            <v>57.492654260528894</v>
          </cell>
          <cell r="AJ48">
            <v>57.79867256637168</v>
          </cell>
        </row>
        <row r="49">
          <cell r="AA49" t="str">
            <v>55～59</v>
          </cell>
          <cell r="AD49">
            <v>48.93975903614457</v>
          </cell>
          <cell r="AG49">
            <v>48.88821200121839</v>
          </cell>
          <cell r="AJ49">
            <v>56.055252168326376</v>
          </cell>
        </row>
        <row r="50">
          <cell r="AA50" t="str">
            <v>60～64</v>
          </cell>
          <cell r="AD50">
            <v>33.2541567695962</v>
          </cell>
          <cell r="AG50">
            <v>36.70947419433002</v>
          </cell>
          <cell r="AJ50">
            <v>40.91870655787247</v>
          </cell>
        </row>
        <row r="51">
          <cell r="AA51" t="str">
            <v>65以上</v>
          </cell>
          <cell r="AD51">
            <v>11.378799110452187</v>
          </cell>
          <cell r="AG51">
            <v>12.237320271764892</v>
          </cell>
          <cell r="AJ51">
            <v>13.67701209889532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図１表１国勢調査人口・世帯数の推移"/>
      <sheetName val="図２図４表６年齢構造指数"/>
      <sheetName val="図４年齢構造指数 (2)"/>
      <sheetName val="図３人口ピラミッド昭和60年，平成27年"/>
      <sheetName val="図３人口ピラミッド平成7年，17年"/>
      <sheetName val="図３人口ピラミッド"/>
      <sheetName val="図５各市の年齢構造指数"/>
      <sheetName val="図6性比の推移"/>
      <sheetName val="図７表８年齢別５歳階級の男女別人口"/>
      <sheetName val="表１０図１０未婚率"/>
      <sheetName val="表１０図１０未婚率 (印刷)"/>
      <sheetName val="図１１表１４核家族の世帯数・構成比"/>
      <sheetName val="図12図13図14"/>
      <sheetName val="図12図13図14 (2)"/>
      <sheetName val="図12図13図14 (印刷)"/>
    </sheetNames>
    <sheetDataSet>
      <sheetData sheetId="1">
        <row r="28">
          <cell r="D28" t="str">
            <v>昭和60年</v>
          </cell>
          <cell r="E28" t="str">
            <v>平成2年</v>
          </cell>
          <cell r="F28" t="str">
            <v>平成7年</v>
          </cell>
          <cell r="G28" t="str">
            <v>平成12年</v>
          </cell>
          <cell r="H28" t="str">
            <v>平成17年</v>
          </cell>
          <cell r="I28" t="str">
            <v>平成22年</v>
          </cell>
          <cell r="J28" t="str">
            <v>平成27年</v>
          </cell>
        </row>
        <row r="29">
          <cell r="C29" t="str">
            <v>年少人口</v>
          </cell>
          <cell r="D29">
            <v>0.2068819080193281</v>
          </cell>
          <cell r="E29">
            <v>0.17163292354097162</v>
          </cell>
          <cell r="F29">
            <v>0.1438319650282546</v>
          </cell>
          <cell r="G29">
            <v>0.1261421380346876</v>
          </cell>
          <cell r="H29">
            <v>0.1294513743238768</v>
          </cell>
          <cell r="I29">
            <v>0.13551341727621785</v>
          </cell>
          <cell r="J29">
            <v>0.13128474042999475</v>
          </cell>
        </row>
        <row r="30">
          <cell r="C30" t="str">
            <v>生産年齢人口</v>
          </cell>
          <cell r="D30">
            <v>0.6894877592479943</v>
          </cell>
          <cell r="E30">
            <v>0.7040697408710753</v>
          </cell>
          <cell r="F30">
            <v>0.7041528947649003</v>
          </cell>
          <cell r="G30">
            <v>0.6880979077701171</v>
          </cell>
          <cell r="H30">
            <v>0.665614306214814</v>
          </cell>
          <cell r="I30">
            <v>0.6308586627769793</v>
          </cell>
          <cell r="J30">
            <v>0.588673308862087</v>
          </cell>
        </row>
        <row r="31">
          <cell r="C31" t="str">
            <v>老年人口</v>
          </cell>
          <cell r="D31">
            <v>0.10236780791258737</v>
          </cell>
          <cell r="E31">
            <v>0.12083542799689229</v>
          </cell>
          <cell r="F31">
            <v>0.15049578846358888</v>
          </cell>
          <cell r="G31">
            <v>0.1840184173485698</v>
          </cell>
          <cell r="H31">
            <v>0.2033557787835302</v>
          </cell>
          <cell r="I31">
            <v>0.23134344366031018</v>
          </cell>
          <cell r="J31">
            <v>0.2720818038804405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86.625" style="874" customWidth="1"/>
    <col min="2" max="2" width="5.00390625" style="873" bestFit="1" customWidth="1"/>
    <col min="3" max="16384" width="9.00390625" style="873" customWidth="1"/>
  </cols>
  <sheetData>
    <row r="1" spans="1:3" s="859" customFormat="1" ht="19.5" customHeight="1">
      <c r="A1" s="849" t="s">
        <v>742</v>
      </c>
      <c r="B1" s="857"/>
      <c r="C1" s="858"/>
    </row>
    <row r="2" spans="1:3" s="859" customFormat="1" ht="18.75" customHeight="1">
      <c r="A2" s="850"/>
      <c r="B2" s="857"/>
      <c r="C2" s="858"/>
    </row>
    <row r="3" spans="1:3" s="859" customFormat="1" ht="18.75" customHeight="1">
      <c r="A3" s="851"/>
      <c r="B3" s="860"/>
      <c r="C3" s="858"/>
    </row>
    <row r="4" spans="1:3" s="863" customFormat="1" ht="18.75" customHeight="1">
      <c r="A4" s="852" t="s">
        <v>717</v>
      </c>
      <c r="B4" s="861"/>
      <c r="C4" s="862"/>
    </row>
    <row r="5" spans="1:3" s="863" customFormat="1" ht="18.75" customHeight="1">
      <c r="A5" s="852" t="s">
        <v>718</v>
      </c>
      <c r="B5" s="861"/>
      <c r="C5" s="862"/>
    </row>
    <row r="6" spans="1:3" s="863" customFormat="1" ht="18.75" customHeight="1">
      <c r="A6" s="852" t="s">
        <v>719</v>
      </c>
      <c r="B6" s="861"/>
      <c r="C6" s="862"/>
    </row>
    <row r="7" spans="1:3" s="863" customFormat="1" ht="18.75" customHeight="1">
      <c r="A7" s="852" t="s">
        <v>720</v>
      </c>
      <c r="B7" s="861"/>
      <c r="C7" s="862"/>
    </row>
    <row r="8" spans="1:3" s="865" customFormat="1" ht="18.75" customHeight="1">
      <c r="A8" s="852" t="s">
        <v>721</v>
      </c>
      <c r="B8" s="861"/>
      <c r="C8" s="864"/>
    </row>
    <row r="9" spans="1:3" s="865" customFormat="1" ht="18.75" customHeight="1">
      <c r="A9" s="852" t="s">
        <v>722</v>
      </c>
      <c r="B9" s="861"/>
      <c r="C9" s="864"/>
    </row>
    <row r="10" spans="1:3" s="865" customFormat="1" ht="18.75" customHeight="1">
      <c r="A10" s="852" t="s">
        <v>723</v>
      </c>
      <c r="B10" s="861"/>
      <c r="C10" s="864"/>
    </row>
    <row r="11" spans="1:3" s="865" customFormat="1" ht="18.75" customHeight="1">
      <c r="A11" s="852" t="s">
        <v>724</v>
      </c>
      <c r="B11" s="861"/>
      <c r="C11" s="864"/>
    </row>
    <row r="12" spans="1:3" s="865" customFormat="1" ht="18.75" customHeight="1">
      <c r="A12" s="852" t="s">
        <v>725</v>
      </c>
      <c r="B12" s="861"/>
      <c r="C12" s="864"/>
    </row>
    <row r="13" spans="1:3" s="865" customFormat="1" ht="18.75" customHeight="1">
      <c r="A13" s="853" t="s">
        <v>726</v>
      </c>
      <c r="B13" s="861"/>
      <c r="C13" s="866"/>
    </row>
    <row r="14" spans="1:3" s="865" customFormat="1" ht="18.75" customHeight="1">
      <c r="A14" s="852" t="s">
        <v>727</v>
      </c>
      <c r="B14" s="861"/>
      <c r="C14" s="864"/>
    </row>
    <row r="15" spans="1:3" s="865" customFormat="1" ht="18.75" customHeight="1">
      <c r="A15" s="852" t="s">
        <v>728</v>
      </c>
      <c r="B15" s="861"/>
      <c r="C15" s="864"/>
    </row>
    <row r="16" spans="1:3" s="865" customFormat="1" ht="18.75" customHeight="1">
      <c r="A16" s="853" t="s">
        <v>729</v>
      </c>
      <c r="B16" s="861"/>
      <c r="C16" s="866"/>
    </row>
    <row r="17" spans="1:3" s="865" customFormat="1" ht="18.75" customHeight="1">
      <c r="A17" s="852" t="s">
        <v>730</v>
      </c>
      <c r="B17" s="861"/>
      <c r="C17" s="864"/>
    </row>
    <row r="18" spans="1:3" s="865" customFormat="1" ht="18.75" customHeight="1">
      <c r="A18" s="852" t="s">
        <v>731</v>
      </c>
      <c r="B18" s="861"/>
      <c r="C18" s="864"/>
    </row>
    <row r="19" spans="1:3" s="865" customFormat="1" ht="31.5" customHeight="1">
      <c r="A19" s="853" t="s">
        <v>732</v>
      </c>
      <c r="B19" s="861"/>
      <c r="C19" s="864"/>
    </row>
    <row r="20" spans="1:3" s="865" customFormat="1" ht="18.75" customHeight="1">
      <c r="A20" s="852" t="s">
        <v>733</v>
      </c>
      <c r="B20" s="861"/>
      <c r="C20" s="864"/>
    </row>
    <row r="21" spans="1:3" s="865" customFormat="1" ht="18.75" customHeight="1">
      <c r="A21" s="852" t="s">
        <v>734</v>
      </c>
      <c r="B21" s="861"/>
      <c r="C21" s="864"/>
    </row>
    <row r="22" spans="1:3" s="865" customFormat="1" ht="18.75" customHeight="1">
      <c r="A22" s="852" t="s">
        <v>735</v>
      </c>
      <c r="B22" s="861"/>
      <c r="C22" s="864"/>
    </row>
    <row r="23" spans="1:3" s="865" customFormat="1" ht="18.75" customHeight="1">
      <c r="A23" s="853" t="s">
        <v>736</v>
      </c>
      <c r="B23" s="861"/>
      <c r="C23" s="864"/>
    </row>
    <row r="24" spans="1:3" s="868" customFormat="1" ht="18.75" customHeight="1">
      <c r="A24" s="853" t="s">
        <v>737</v>
      </c>
      <c r="B24" s="861"/>
      <c r="C24" s="867"/>
    </row>
    <row r="25" spans="1:3" s="865" customFormat="1" ht="18.75" customHeight="1">
      <c r="A25" s="853" t="s">
        <v>738</v>
      </c>
      <c r="B25" s="861"/>
      <c r="C25" s="864"/>
    </row>
    <row r="26" spans="1:3" s="865" customFormat="1" ht="18.75" customHeight="1">
      <c r="A26" s="853" t="s">
        <v>716</v>
      </c>
      <c r="B26" s="860"/>
      <c r="C26" s="864"/>
    </row>
    <row r="27" spans="1:3" s="865" customFormat="1" ht="18.75" customHeight="1">
      <c r="A27" s="854" t="s">
        <v>739</v>
      </c>
      <c r="B27" s="869"/>
      <c r="C27" s="866"/>
    </row>
    <row r="28" spans="1:3" s="865" customFormat="1" ht="18.75" customHeight="1">
      <c r="A28" s="854" t="s">
        <v>740</v>
      </c>
      <c r="B28" s="861"/>
      <c r="C28" s="864"/>
    </row>
    <row r="29" spans="1:3" s="865" customFormat="1" ht="18.75" customHeight="1">
      <c r="A29" s="855"/>
      <c r="B29" s="861"/>
      <c r="C29" s="864"/>
    </row>
    <row r="30" spans="1:3" s="865" customFormat="1" ht="18.75" customHeight="1">
      <c r="A30" s="856" t="s">
        <v>741</v>
      </c>
      <c r="B30" s="861"/>
      <c r="C30" s="864"/>
    </row>
    <row r="31" spans="1:3" s="865" customFormat="1" ht="31.5" customHeight="1">
      <c r="A31" s="870"/>
      <c r="B31" s="861"/>
      <c r="C31" s="864"/>
    </row>
    <row r="32" spans="1:3" s="865" customFormat="1" ht="18.75" customHeight="1">
      <c r="A32" s="871"/>
      <c r="B32" s="861"/>
      <c r="C32" s="864"/>
    </row>
    <row r="33" spans="1:3" s="865" customFormat="1" ht="18.75" customHeight="1">
      <c r="A33" s="871"/>
      <c r="B33" s="861"/>
      <c r="C33" s="866"/>
    </row>
    <row r="34" spans="1:3" s="865" customFormat="1" ht="18.75" customHeight="1">
      <c r="A34" s="871"/>
      <c r="B34" s="861"/>
      <c r="C34" s="864"/>
    </row>
    <row r="35" spans="1:3" s="865" customFormat="1" ht="18.75" customHeight="1">
      <c r="A35" s="871"/>
      <c r="B35" s="861"/>
      <c r="C35" s="864"/>
    </row>
    <row r="36" spans="1:3" s="865" customFormat="1" ht="18.75" customHeight="1">
      <c r="A36" s="871"/>
      <c r="B36" s="861"/>
      <c r="C36" s="864"/>
    </row>
    <row r="37" spans="1:2" ht="18.75" customHeight="1">
      <c r="A37" s="872"/>
      <c r="B37" s="861"/>
    </row>
    <row r="38" spans="1:2" ht="18.75" customHeight="1">
      <c r="A38" s="872"/>
      <c r="B38" s="861"/>
    </row>
    <row r="39" spans="1:2" ht="18.75" customHeight="1">
      <c r="A39" s="872"/>
      <c r="B39" s="861"/>
    </row>
    <row r="40" spans="1:2" ht="18.75" customHeight="1">
      <c r="A40" s="872"/>
      <c r="B40" s="861"/>
    </row>
    <row r="41" spans="1:2" ht="18.75" customHeight="1">
      <c r="A41" s="872"/>
      <c r="B41" s="861"/>
    </row>
  </sheetData>
  <sheetProtection/>
  <hyperlinks>
    <hyperlink ref="A4" location="表1!A2" display="（表 1）　国勢調査人口・世帯数の推移"/>
    <hyperlink ref="A5" location="表2!A2" display="（表 2）　県下各市の人口，面積，人口密度，世帯数"/>
    <hyperlink ref="A6" location="表3!A2" display="（表 3）　年齢構造係数の推移"/>
    <hyperlink ref="A7" location="表4!A2" display="（表 4）　老年人口の推移"/>
    <hyperlink ref="A8" location="表5!A2" display="（表 5）　年齢別（５歳階級）人口構造の推移"/>
    <hyperlink ref="A9" location="表6!A2" display="（表 6）　年齢構造指数の推移　"/>
    <hyperlink ref="A10" location="表7!A2" display="（表 7）　年齢構造指数の比較"/>
    <hyperlink ref="A11" location="表8!A2" display="（表 8）　年齢別（５歳階級）の男女別人口，性比　"/>
    <hyperlink ref="A12" location="表9!A2" display="（表 9）　兵庫県下の接近度　"/>
    <hyperlink ref="A13" location="表10!A2" display="（表 10）　男女別15歳以上の有配偶者数，未婚者数の推移"/>
    <hyperlink ref="A14" location="表11!A2" display="（表 11）　兵庫県下の１世帯当たり人員"/>
    <hyperlink ref="A15" location="表12!A2" display="（表 12）　世帯数，世帯人員の推移　"/>
    <hyperlink ref="A16" location="表13!A2" display="（表 13）　家族類型別一般世帯数，一般世帯人員"/>
    <hyperlink ref="A17" location="表14!A2" display="（表 14）　核家族世帯，単独世帯の世帯数及び構成比の推移"/>
    <hyperlink ref="A18" location="表15!A2" display="（表 15）　65歳以上の世帯員のいる一般世帯数及び構成比の推移　　　"/>
    <hyperlink ref="A19" location="表16!A2" display="表16!A2"/>
    <hyperlink ref="A20" location="表17!A2" display="表17!A2"/>
    <hyperlink ref="A21" location="表18!A21" display="（表 18）　男女，年齢別就業者数及び就業率 　"/>
    <hyperlink ref="A22" location="表19!A2" display="（表 19）　町別人口，世帯数，世帯人員，性比"/>
    <hyperlink ref="A23" location="表20!A2" display="（表 20）　年齢別・男女別人口　"/>
    <hyperlink ref="A24" location="表21!A2" display="（表 21）　町別・年齢３区分別人口・人口構成比及び年齢構造指数"/>
    <hyperlink ref="A25" location="表22!A2" display="（表 22）　町別面積，１人当たり人口，人口密度，接近度"/>
    <hyperlink ref="A26" location="表23!A2" display="（表 23）　家族類型別一般世帯数"/>
    <hyperlink ref="A27" location="表24!A2" display="（表 24）　家族類型別一般世帯人員及び１世帯当たり人員"/>
    <hyperlink ref="A28" location="表25!A2" display="（表 25）　町別労働力人口"/>
    <hyperlink ref="A30" location="目次!A1" display="このページのトップへ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"/>
    </sheetView>
  </sheetViews>
  <sheetFormatPr defaultColWidth="8.00390625" defaultRowHeight="13.5"/>
  <cols>
    <col min="1" max="1" width="17.875" style="48" customWidth="1"/>
    <col min="2" max="2" width="20.125" style="48" customWidth="1"/>
    <col min="3" max="4" width="18.875" style="48" customWidth="1"/>
    <col min="5" max="16384" width="8.00390625" style="48" customWidth="1"/>
  </cols>
  <sheetData>
    <row r="1" ht="18" customHeight="1">
      <c r="A1" s="47" t="s">
        <v>547</v>
      </c>
    </row>
    <row r="2" spans="1:4" ht="24" customHeight="1">
      <c r="A2" s="305"/>
      <c r="B2" s="305"/>
      <c r="C2" s="332" t="s">
        <v>607</v>
      </c>
      <c r="D2" s="331"/>
    </row>
    <row r="3" spans="1:4" ht="16.5" customHeight="1">
      <c r="A3" s="681" t="s">
        <v>271</v>
      </c>
      <c r="B3" s="682" t="s">
        <v>270</v>
      </c>
      <c r="C3" s="689" t="s">
        <v>608</v>
      </c>
      <c r="D3" s="680" t="s">
        <v>270</v>
      </c>
    </row>
    <row r="4" spans="1:5" ht="21.75" customHeight="1">
      <c r="A4" s="683" t="s">
        <v>609</v>
      </c>
      <c r="B4" s="684">
        <v>11.37608674223572</v>
      </c>
      <c r="C4" s="690" t="s">
        <v>687</v>
      </c>
      <c r="D4" s="687">
        <v>153.5117102522578</v>
      </c>
      <c r="E4"/>
    </row>
    <row r="5" spans="1:5" ht="21.75" customHeight="1">
      <c r="A5" s="683" t="s">
        <v>610</v>
      </c>
      <c r="B5" s="684">
        <v>12.109011452655793</v>
      </c>
      <c r="C5" s="690" t="s">
        <v>688</v>
      </c>
      <c r="D5" s="687">
        <v>146.32011989438666</v>
      </c>
      <c r="E5"/>
    </row>
    <row r="6" spans="1:5" ht="21.75" customHeight="1">
      <c r="A6" s="683" t="s">
        <v>611</v>
      </c>
      <c r="B6" s="684">
        <v>13.946250115539256</v>
      </c>
      <c r="C6" s="690" t="s">
        <v>689</v>
      </c>
      <c r="D6" s="687">
        <v>142.79891775366923</v>
      </c>
      <c r="E6"/>
    </row>
    <row r="7" spans="1:5" ht="21.75" customHeight="1">
      <c r="A7" s="683" t="s">
        <v>612</v>
      </c>
      <c r="B7" s="684">
        <v>14.956015059796929</v>
      </c>
      <c r="C7" s="690" t="s">
        <v>690</v>
      </c>
      <c r="D7" s="687">
        <v>142.39013685944792</v>
      </c>
      <c r="E7"/>
    </row>
    <row r="8" spans="1:7" ht="21.75" customHeight="1">
      <c r="A8" s="683" t="s">
        <v>613</v>
      </c>
      <c r="B8" s="684">
        <v>15.381998470163076</v>
      </c>
      <c r="C8" s="690" t="s">
        <v>691</v>
      </c>
      <c r="D8" s="687">
        <v>142.39013685944792</v>
      </c>
      <c r="F8"/>
      <c r="G8"/>
    </row>
    <row r="9" spans="1:7" ht="21.75" customHeight="1">
      <c r="A9" s="683" t="s">
        <v>614</v>
      </c>
      <c r="B9" s="684">
        <v>17.67714321235541</v>
      </c>
      <c r="C9" s="690" t="s">
        <v>692</v>
      </c>
      <c r="D9" s="687">
        <v>141.88717277570865</v>
      </c>
      <c r="F9"/>
      <c r="G9"/>
    </row>
    <row r="10" spans="1:7" ht="21.75" customHeight="1">
      <c r="A10" s="683" t="s">
        <v>615</v>
      </c>
      <c r="B10" s="684">
        <v>19.86517330155086</v>
      </c>
      <c r="C10" s="690" t="s">
        <v>693</v>
      </c>
      <c r="D10" s="687">
        <v>141.79825778400863</v>
      </c>
      <c r="F10"/>
      <c r="G10"/>
    </row>
    <row r="11" spans="1:7" ht="21.75" customHeight="1">
      <c r="A11" s="683" t="s">
        <v>616</v>
      </c>
      <c r="B11" s="684">
        <v>20.455157638145646</v>
      </c>
      <c r="C11" s="690" t="s">
        <v>694</v>
      </c>
      <c r="D11" s="687">
        <v>137.04111298243606</v>
      </c>
      <c r="F11"/>
      <c r="G11"/>
    </row>
    <row r="12" spans="1:7" ht="21.75" customHeight="1">
      <c r="A12" s="683" t="s">
        <v>617</v>
      </c>
      <c r="B12" s="684">
        <v>20.883508315870156</v>
      </c>
      <c r="C12" s="690" t="s">
        <v>695</v>
      </c>
      <c r="D12" s="687">
        <v>122.91843961379809</v>
      </c>
      <c r="F12"/>
      <c r="G12"/>
    </row>
    <row r="13" spans="1:7" ht="21.75" customHeight="1">
      <c r="A13" s="683" t="s">
        <v>618</v>
      </c>
      <c r="B13" s="684">
        <v>22.86225473800045</v>
      </c>
      <c r="C13" s="690" t="s">
        <v>696</v>
      </c>
      <c r="D13" s="687">
        <v>106.75791893793215</v>
      </c>
      <c r="F13"/>
      <c r="G13"/>
    </row>
    <row r="14" spans="1:7" ht="21.75" customHeight="1">
      <c r="A14" s="685" t="s">
        <v>686</v>
      </c>
      <c r="B14" s="686">
        <v>24.452721421964895</v>
      </c>
      <c r="C14" s="691" t="s">
        <v>697</v>
      </c>
      <c r="D14" s="688">
        <v>106.75791893793215</v>
      </c>
      <c r="F14"/>
      <c r="G14"/>
    </row>
    <row r="15" spans="1:4" ht="13.5" customHeight="1">
      <c r="A15" s="67"/>
      <c r="B15" s="68"/>
      <c r="C15" s="67"/>
      <c r="D15" s="68"/>
    </row>
  </sheetData>
  <sheetProtection/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IV12"/>
    </sheetView>
  </sheetViews>
  <sheetFormatPr defaultColWidth="8.00390625" defaultRowHeight="13.5"/>
  <cols>
    <col min="1" max="1" width="9.375" style="48" customWidth="1"/>
    <col min="2" max="4" width="7.625" style="48" customWidth="1"/>
    <col min="5" max="5" width="6.125" style="48" customWidth="1"/>
    <col min="6" max="6" width="6.875" style="48" customWidth="1"/>
    <col min="7" max="9" width="7.625" style="48" customWidth="1"/>
    <col min="10" max="11" width="6.875" style="48" customWidth="1"/>
    <col min="12" max="16384" width="8.00390625" style="48" customWidth="1"/>
  </cols>
  <sheetData>
    <row r="1" ht="18" customHeight="1">
      <c r="A1" s="47" t="s">
        <v>660</v>
      </c>
    </row>
    <row r="2" ht="6" customHeight="1">
      <c r="A2" s="47"/>
    </row>
    <row r="3" spans="1:11" ht="21" customHeight="1">
      <c r="A3" s="933" t="s">
        <v>17</v>
      </c>
      <c r="B3" s="931" t="s">
        <v>65</v>
      </c>
      <c r="C3" s="931"/>
      <c r="D3" s="931"/>
      <c r="E3" s="931"/>
      <c r="F3" s="931"/>
      <c r="G3" s="931" t="s">
        <v>66</v>
      </c>
      <c r="H3" s="931"/>
      <c r="I3" s="931"/>
      <c r="J3" s="931"/>
      <c r="K3" s="932"/>
    </row>
    <row r="4" spans="1:11" ht="28.5" customHeight="1">
      <c r="A4" s="934"/>
      <c r="B4" s="695" t="s">
        <v>43</v>
      </c>
      <c r="C4" s="695" t="s">
        <v>187</v>
      </c>
      <c r="D4" s="695" t="s">
        <v>186</v>
      </c>
      <c r="E4" s="696" t="s">
        <v>658</v>
      </c>
      <c r="F4" s="695" t="s">
        <v>188</v>
      </c>
      <c r="G4" s="695" t="s">
        <v>43</v>
      </c>
      <c r="H4" s="695" t="s">
        <v>187</v>
      </c>
      <c r="I4" s="695" t="s">
        <v>186</v>
      </c>
      <c r="J4" s="696" t="s">
        <v>658</v>
      </c>
      <c r="K4" s="697" t="s">
        <v>188</v>
      </c>
    </row>
    <row r="5" spans="1:11" s="49" customFormat="1" ht="12" customHeight="1">
      <c r="A5" s="692"/>
      <c r="B5" s="693" t="s">
        <v>165</v>
      </c>
      <c r="C5" s="693" t="s">
        <v>165</v>
      </c>
      <c r="D5" s="693" t="s">
        <v>165</v>
      </c>
      <c r="E5" s="693" t="s">
        <v>69</v>
      </c>
      <c r="F5" s="693" t="s">
        <v>69</v>
      </c>
      <c r="G5" s="693" t="s">
        <v>165</v>
      </c>
      <c r="H5" s="693" t="s">
        <v>165</v>
      </c>
      <c r="I5" s="693" t="s">
        <v>165</v>
      </c>
      <c r="J5" s="693" t="s">
        <v>69</v>
      </c>
      <c r="K5" s="694" t="s">
        <v>69</v>
      </c>
    </row>
    <row r="6" spans="1:11" ht="27" customHeight="1">
      <c r="A6" s="698" t="s">
        <v>121</v>
      </c>
      <c r="B6" s="699">
        <v>33238</v>
      </c>
      <c r="C6" s="699">
        <v>22546</v>
      </c>
      <c r="D6" s="699">
        <v>8830</v>
      </c>
      <c r="E6" s="700">
        <f>C6/B6*100</f>
        <v>67.83199951862326</v>
      </c>
      <c r="F6" s="701">
        <f>D6/B6*100</f>
        <v>26.565978699079366</v>
      </c>
      <c r="G6" s="699">
        <v>39875</v>
      </c>
      <c r="H6" s="699">
        <v>22616</v>
      </c>
      <c r="I6" s="699">
        <v>10253</v>
      </c>
      <c r="J6" s="701">
        <f>H6/G6*100</f>
        <v>56.717241379310344</v>
      </c>
      <c r="K6" s="702">
        <f>I6/G6*100</f>
        <v>25.7128526645768</v>
      </c>
    </row>
    <row r="7" spans="1:11" ht="27" customHeight="1">
      <c r="A7" s="703" t="s">
        <v>655</v>
      </c>
      <c r="B7" s="704">
        <v>35348</v>
      </c>
      <c r="C7" s="704">
        <v>24117</v>
      </c>
      <c r="D7" s="704">
        <v>9023</v>
      </c>
      <c r="E7" s="705">
        <f>C7/B7*100</f>
        <v>68.22733959488514</v>
      </c>
      <c r="F7" s="706">
        <f>D7/B7*100</f>
        <v>25.5261966730791</v>
      </c>
      <c r="G7" s="704">
        <v>43372</v>
      </c>
      <c r="H7" s="704">
        <v>24373</v>
      </c>
      <c r="I7" s="704">
        <v>10756</v>
      </c>
      <c r="J7" s="706">
        <f>H7/G7*100</f>
        <v>56.195241169418054</v>
      </c>
      <c r="K7" s="707">
        <f>I7/G7*100</f>
        <v>24.7994097574472</v>
      </c>
    </row>
    <row r="8" spans="1:11" ht="27" customHeight="1">
      <c r="A8" s="703" t="s">
        <v>656</v>
      </c>
      <c r="B8" s="704">
        <v>35802</v>
      </c>
      <c r="C8" s="704">
        <v>24485</v>
      </c>
      <c r="D8" s="704">
        <v>9153</v>
      </c>
      <c r="E8" s="705">
        <f>C8/B8*100</f>
        <v>68.39003407630858</v>
      </c>
      <c r="F8" s="706">
        <f>D8/B8*100</f>
        <v>25.565610859728505</v>
      </c>
      <c r="G8" s="704">
        <v>44588</v>
      </c>
      <c r="H8" s="704">
        <v>24950</v>
      </c>
      <c r="I8" s="704">
        <v>10779</v>
      </c>
      <c r="J8" s="706">
        <f>H8/G8*100</f>
        <v>55.956759666277925</v>
      </c>
      <c r="K8" s="707">
        <f>I8/G8*100</f>
        <v>24.17466582937113</v>
      </c>
    </row>
    <row r="9" spans="1:11" ht="27" customHeight="1">
      <c r="A9" s="708" t="s">
        <v>657</v>
      </c>
      <c r="B9" s="709">
        <v>36312</v>
      </c>
      <c r="C9" s="709">
        <v>24622</v>
      </c>
      <c r="D9" s="709">
        <v>9105</v>
      </c>
      <c r="E9" s="710">
        <f>C9/B9*100</f>
        <v>67.80678563560255</v>
      </c>
      <c r="F9" s="711">
        <f>D9/B9*100</f>
        <v>25.0743555849306</v>
      </c>
      <c r="G9" s="709">
        <v>45761</v>
      </c>
      <c r="H9" s="709">
        <v>25304</v>
      </c>
      <c r="I9" s="709">
        <v>11001</v>
      </c>
      <c r="J9" s="711">
        <f>H9/G9*100</f>
        <v>55.295994405716655</v>
      </c>
      <c r="K9" s="712">
        <f>I9/G9*100</f>
        <v>24.040121500841327</v>
      </c>
    </row>
    <row r="10" ht="18.75" customHeight="1">
      <c r="K10" s="333" t="s">
        <v>659</v>
      </c>
    </row>
    <row r="11" ht="18.75" customHeight="1">
      <c r="K11" s="333"/>
    </row>
    <row r="12" ht="13.5">
      <c r="A12" s="20" t="s">
        <v>709</v>
      </c>
    </row>
  </sheetData>
  <sheetProtection/>
  <mergeCells count="3">
    <mergeCell ref="B3:F3"/>
    <mergeCell ref="G3:K3"/>
    <mergeCell ref="A3:A4"/>
  </mergeCell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IV13"/>
    </sheetView>
  </sheetViews>
  <sheetFormatPr defaultColWidth="8.00390625" defaultRowHeight="13.5"/>
  <cols>
    <col min="1" max="1" width="6.625" style="52" customWidth="1"/>
    <col min="2" max="2" width="2.875" style="52" customWidth="1"/>
    <col min="3" max="3" width="9.00390625" style="52" customWidth="1"/>
    <col min="4" max="4" width="4.75390625" style="52" customWidth="1"/>
    <col min="5" max="5" width="4.25390625" style="52" customWidth="1"/>
    <col min="6" max="6" width="9.00390625" style="52" customWidth="1"/>
    <col min="7" max="7" width="3.375" style="51" customWidth="1"/>
    <col min="8" max="8" width="5.625" style="51" customWidth="1"/>
    <col min="9" max="9" width="1.00390625" style="51" customWidth="1"/>
    <col min="10" max="10" width="6.125" style="51" customWidth="1"/>
    <col min="11" max="11" width="7.125" style="51" customWidth="1"/>
    <col min="12" max="12" width="3.375" style="51" customWidth="1"/>
    <col min="13" max="13" width="5.625" style="51" customWidth="1"/>
    <col min="14" max="14" width="9.00390625" style="51" customWidth="1"/>
    <col min="15" max="15" width="2.00390625" style="51" customWidth="1"/>
    <col min="16" max="16384" width="8.00390625" style="51" customWidth="1"/>
  </cols>
  <sheetData>
    <row r="1" spans="1:6" ht="18" customHeight="1">
      <c r="A1" s="842" t="s">
        <v>573</v>
      </c>
      <c r="B1" s="50"/>
      <c r="C1" s="50"/>
      <c r="D1" s="50"/>
      <c r="E1" s="50"/>
      <c r="F1" s="50"/>
    </row>
    <row r="2" spans="1:16" ht="17.25" customHeight="1">
      <c r="A2" s="942" t="s">
        <v>200</v>
      </c>
      <c r="B2" s="943"/>
      <c r="C2" s="943"/>
      <c r="D2" s="943"/>
      <c r="E2" s="943"/>
      <c r="F2" s="943"/>
      <c r="G2" s="944"/>
      <c r="H2" s="940" t="s">
        <v>201</v>
      </c>
      <c r="I2" s="941"/>
      <c r="J2" s="941"/>
      <c r="K2" s="941"/>
      <c r="L2" s="941"/>
      <c r="M2" s="941"/>
      <c r="N2" s="941"/>
      <c r="O2" s="941"/>
      <c r="P2" s="834"/>
    </row>
    <row r="3" spans="1:16" ht="17.25" customHeight="1">
      <c r="A3" s="662"/>
      <c r="B3" s="945" t="s">
        <v>605</v>
      </c>
      <c r="C3" s="946"/>
      <c r="D3" s="947"/>
      <c r="E3" s="946" t="s">
        <v>574</v>
      </c>
      <c r="F3" s="946"/>
      <c r="G3" s="948"/>
      <c r="H3" s="945"/>
      <c r="I3" s="948"/>
      <c r="J3" s="945" t="s">
        <v>605</v>
      </c>
      <c r="K3" s="946"/>
      <c r="L3" s="947"/>
      <c r="M3" s="936" t="s">
        <v>574</v>
      </c>
      <c r="N3" s="936"/>
      <c r="O3" s="937"/>
      <c r="P3" s="834"/>
    </row>
    <row r="4" spans="1:16" ht="15" customHeight="1">
      <c r="A4" s="714"/>
      <c r="B4" s="935"/>
      <c r="C4" s="936"/>
      <c r="D4" s="951"/>
      <c r="E4" s="938" t="s">
        <v>68</v>
      </c>
      <c r="F4" s="938"/>
      <c r="G4" s="981"/>
      <c r="H4" s="949"/>
      <c r="I4" s="950"/>
      <c r="J4" s="935"/>
      <c r="K4" s="936"/>
      <c r="L4" s="951"/>
      <c r="M4" s="938" t="s">
        <v>68</v>
      </c>
      <c r="N4" s="938"/>
      <c r="O4" s="939"/>
      <c r="P4" s="834"/>
    </row>
    <row r="5" spans="1:15" ht="15" customHeight="1">
      <c r="A5" s="714" t="s">
        <v>202</v>
      </c>
      <c r="B5" s="966" t="s">
        <v>9</v>
      </c>
      <c r="C5" s="967"/>
      <c r="D5" s="968"/>
      <c r="E5" s="955">
        <v>2.9688752652676254</v>
      </c>
      <c r="F5" s="955"/>
      <c r="G5" s="977"/>
      <c r="H5" s="964" t="s">
        <v>190</v>
      </c>
      <c r="I5" s="965"/>
      <c r="J5" s="966" t="s">
        <v>215</v>
      </c>
      <c r="K5" s="967"/>
      <c r="L5" s="968"/>
      <c r="M5" s="952">
        <v>2.15062751564631</v>
      </c>
      <c r="N5" s="952"/>
      <c r="O5" s="952"/>
    </row>
    <row r="6" spans="1:15" ht="15" customHeight="1">
      <c r="A6" s="714" t="s">
        <v>203</v>
      </c>
      <c r="B6" s="966" t="s">
        <v>212</v>
      </c>
      <c r="C6" s="967"/>
      <c r="D6" s="968"/>
      <c r="E6" s="955">
        <v>2.884209841187191</v>
      </c>
      <c r="F6" s="955"/>
      <c r="G6" s="977"/>
      <c r="H6" s="964" t="s">
        <v>191</v>
      </c>
      <c r="I6" s="965"/>
      <c r="J6" s="966" t="s">
        <v>214</v>
      </c>
      <c r="K6" s="967"/>
      <c r="L6" s="968"/>
      <c r="M6" s="952">
        <v>2.179108920575115</v>
      </c>
      <c r="N6" s="952"/>
      <c r="O6" s="952"/>
    </row>
    <row r="7" spans="1:15" ht="15" customHeight="1">
      <c r="A7" s="714" t="s">
        <v>204</v>
      </c>
      <c r="B7" s="966" t="s">
        <v>213</v>
      </c>
      <c r="C7" s="967"/>
      <c r="D7" s="968"/>
      <c r="E7" s="955">
        <v>2.881376037959668</v>
      </c>
      <c r="F7" s="955"/>
      <c r="G7" s="977"/>
      <c r="H7" s="964" t="s">
        <v>192</v>
      </c>
      <c r="I7" s="965"/>
      <c r="J7" s="966" t="s">
        <v>219</v>
      </c>
      <c r="K7" s="967"/>
      <c r="L7" s="968"/>
      <c r="M7" s="952">
        <v>2.276688713258996</v>
      </c>
      <c r="N7" s="952"/>
      <c r="O7" s="952"/>
    </row>
    <row r="8" spans="1:15" ht="15" customHeight="1">
      <c r="A8" s="714" t="s">
        <v>205</v>
      </c>
      <c r="B8" s="966" t="s">
        <v>5</v>
      </c>
      <c r="C8" s="967"/>
      <c r="D8" s="968"/>
      <c r="E8" s="955">
        <v>2.867024342659513</v>
      </c>
      <c r="F8" s="955"/>
      <c r="G8" s="977"/>
      <c r="H8" s="964" t="s">
        <v>193</v>
      </c>
      <c r="I8" s="965"/>
      <c r="J8" s="966" t="s">
        <v>217</v>
      </c>
      <c r="K8" s="967"/>
      <c r="L8" s="968"/>
      <c r="M8" s="952">
        <v>2.3124688929443273</v>
      </c>
      <c r="N8" s="952"/>
      <c r="O8" s="952"/>
    </row>
    <row r="9" spans="1:15" ht="15" customHeight="1">
      <c r="A9" s="714" t="s">
        <v>206</v>
      </c>
      <c r="B9" s="966" t="s">
        <v>10</v>
      </c>
      <c r="C9" s="967"/>
      <c r="D9" s="968"/>
      <c r="E9" s="955">
        <v>2.8361724731655493</v>
      </c>
      <c r="F9" s="955"/>
      <c r="G9" s="977"/>
      <c r="H9" s="964" t="s">
        <v>194</v>
      </c>
      <c r="I9" s="965"/>
      <c r="J9" s="966" t="s">
        <v>225</v>
      </c>
      <c r="K9" s="967"/>
      <c r="L9" s="968"/>
      <c r="M9" s="952">
        <v>2.3890269810919906</v>
      </c>
      <c r="N9" s="952"/>
      <c r="O9" s="952"/>
    </row>
    <row r="10" spans="1:15" ht="15" customHeight="1">
      <c r="A10" s="714" t="s">
        <v>207</v>
      </c>
      <c r="B10" s="966" t="s">
        <v>4</v>
      </c>
      <c r="C10" s="967"/>
      <c r="D10" s="968"/>
      <c r="E10" s="955">
        <v>2.787558820153793</v>
      </c>
      <c r="F10" s="955"/>
      <c r="G10" s="977"/>
      <c r="H10" s="964" t="s">
        <v>195</v>
      </c>
      <c r="I10" s="965"/>
      <c r="J10" s="959" t="s">
        <v>216</v>
      </c>
      <c r="K10" s="960"/>
      <c r="L10" s="961"/>
      <c r="M10" s="952">
        <v>2.407162195422102</v>
      </c>
      <c r="N10" s="952"/>
      <c r="O10" s="952"/>
    </row>
    <row r="11" spans="1:15" ht="15" customHeight="1">
      <c r="A11" s="714" t="s">
        <v>208</v>
      </c>
      <c r="B11" s="966" t="s">
        <v>6</v>
      </c>
      <c r="C11" s="967"/>
      <c r="D11" s="968"/>
      <c r="E11" s="955">
        <v>2.7647336162187646</v>
      </c>
      <c r="F11" s="955"/>
      <c r="G11" s="977"/>
      <c r="H11" s="964" t="s">
        <v>196</v>
      </c>
      <c r="I11" s="965"/>
      <c r="J11" s="959" t="s">
        <v>218</v>
      </c>
      <c r="K11" s="960"/>
      <c r="L11" s="961"/>
      <c r="M11" s="952">
        <v>2.4477628449753883</v>
      </c>
      <c r="N11" s="952"/>
      <c r="O11" s="952"/>
    </row>
    <row r="12" spans="1:15" ht="15" customHeight="1">
      <c r="A12" s="714" t="s">
        <v>209</v>
      </c>
      <c r="B12" s="966" t="s">
        <v>224</v>
      </c>
      <c r="C12" s="967"/>
      <c r="D12" s="968"/>
      <c r="E12" s="955">
        <v>2.7438763087411737</v>
      </c>
      <c r="F12" s="955"/>
      <c r="G12" s="977"/>
      <c r="H12" s="964" t="s">
        <v>197</v>
      </c>
      <c r="I12" s="965"/>
      <c r="J12" s="959" t="s">
        <v>221</v>
      </c>
      <c r="K12" s="960"/>
      <c r="L12" s="961"/>
      <c r="M12" s="952">
        <v>2.479140952851148</v>
      </c>
      <c r="N12" s="952"/>
      <c r="O12" s="952"/>
    </row>
    <row r="13" spans="1:15" ht="15" customHeight="1">
      <c r="A13" s="714" t="s">
        <v>210</v>
      </c>
      <c r="B13" s="966" t="s">
        <v>222</v>
      </c>
      <c r="C13" s="967"/>
      <c r="D13" s="968"/>
      <c r="E13" s="955">
        <v>2.7245023021630397</v>
      </c>
      <c r="F13" s="955"/>
      <c r="G13" s="977"/>
      <c r="H13" s="964" t="s">
        <v>198</v>
      </c>
      <c r="I13" s="965"/>
      <c r="J13" s="959" t="s">
        <v>226</v>
      </c>
      <c r="K13" s="960"/>
      <c r="L13" s="961"/>
      <c r="M13" s="956">
        <v>2.4950139609094535</v>
      </c>
      <c r="N13" s="956"/>
      <c r="O13" s="956"/>
    </row>
    <row r="14" spans="1:16" ht="15" customHeight="1">
      <c r="A14" s="716" t="s">
        <v>211</v>
      </c>
      <c r="B14" s="990" t="s">
        <v>223</v>
      </c>
      <c r="C14" s="991"/>
      <c r="D14" s="992"/>
      <c r="E14" s="982">
        <v>2.71552927104791</v>
      </c>
      <c r="F14" s="982"/>
      <c r="G14" s="983"/>
      <c r="H14" s="962" t="s">
        <v>199</v>
      </c>
      <c r="I14" s="963"/>
      <c r="J14" s="978" t="s">
        <v>220</v>
      </c>
      <c r="K14" s="979"/>
      <c r="L14" s="980"/>
      <c r="M14" s="955">
        <v>2.4952536658935656</v>
      </c>
      <c r="N14" s="955"/>
      <c r="O14" s="955"/>
      <c r="P14" s="834"/>
    </row>
    <row r="15" spans="1:15" ht="18" customHeight="1">
      <c r="A15" s="717"/>
      <c r="B15" s="717"/>
      <c r="C15" s="717"/>
      <c r="D15" s="717"/>
      <c r="E15" s="717"/>
      <c r="M15" s="835"/>
      <c r="N15" s="835"/>
      <c r="O15" s="836" t="s">
        <v>662</v>
      </c>
    </row>
    <row r="16" spans="1:6" ht="18" customHeight="1">
      <c r="A16" s="47" t="s">
        <v>575</v>
      </c>
      <c r="B16" s="51"/>
      <c r="C16" s="51"/>
      <c r="D16" s="51"/>
      <c r="E16" s="51"/>
      <c r="F16" s="51"/>
    </row>
    <row r="17" spans="1:14" ht="20.25" customHeight="1">
      <c r="A17" s="942" t="s">
        <v>227</v>
      </c>
      <c r="B17" s="944"/>
      <c r="C17" s="957" t="s">
        <v>61</v>
      </c>
      <c r="D17" s="943"/>
      <c r="E17" s="943"/>
      <c r="F17" s="943"/>
      <c r="G17" s="943"/>
      <c r="H17" s="944"/>
      <c r="I17" s="957" t="s">
        <v>574</v>
      </c>
      <c r="J17" s="943"/>
      <c r="K17" s="943"/>
      <c r="L17" s="943"/>
      <c r="M17" s="943"/>
      <c r="N17" s="958"/>
    </row>
    <row r="18" spans="1:14" ht="20.25" customHeight="1">
      <c r="A18" s="988"/>
      <c r="B18" s="989"/>
      <c r="C18" s="728"/>
      <c r="D18" s="723"/>
      <c r="E18" s="715" t="s">
        <v>228</v>
      </c>
      <c r="F18" s="935" t="s">
        <v>661</v>
      </c>
      <c r="G18" s="936"/>
      <c r="H18" s="936"/>
      <c r="I18" s="833"/>
      <c r="J18" s="723"/>
      <c r="K18" s="715" t="s">
        <v>229</v>
      </c>
      <c r="L18" s="935" t="s">
        <v>661</v>
      </c>
      <c r="M18" s="936"/>
      <c r="N18" s="937"/>
    </row>
    <row r="19" spans="1:14" ht="20.25" customHeight="1">
      <c r="A19" s="986" t="s">
        <v>582</v>
      </c>
      <c r="B19" s="987"/>
      <c r="C19" s="729">
        <v>28614</v>
      </c>
      <c r="D19" s="831"/>
      <c r="E19" s="724"/>
      <c r="F19" s="718">
        <f>((28614-23829)/23829)*100</f>
        <v>20.08057409039406</v>
      </c>
      <c r="G19" s="976" t="s">
        <v>553</v>
      </c>
      <c r="H19" s="976"/>
      <c r="I19" s="973">
        <v>2.86</v>
      </c>
      <c r="J19" s="974"/>
      <c r="K19" s="726"/>
      <c r="L19" s="953">
        <f>((2.86-3.2)/3.2)*100</f>
        <v>-10.625000000000009</v>
      </c>
      <c r="M19" s="954"/>
      <c r="N19" s="719" t="s">
        <v>474</v>
      </c>
    </row>
    <row r="20" spans="1:14" ht="20.25" customHeight="1">
      <c r="A20" s="986" t="s">
        <v>113</v>
      </c>
      <c r="B20" s="987"/>
      <c r="C20" s="729">
        <v>30743</v>
      </c>
      <c r="D20" s="831"/>
      <c r="E20" s="724"/>
      <c r="F20" s="718">
        <f aca="true" t="shared" si="0" ref="F20:F26">((C20-C19)/C19)*100</f>
        <v>7.44041378346264</v>
      </c>
      <c r="G20" s="975"/>
      <c r="H20" s="975"/>
      <c r="I20" s="973">
        <v>2.83</v>
      </c>
      <c r="J20" s="974"/>
      <c r="K20" s="726"/>
      <c r="L20" s="953">
        <f aca="true" t="shared" si="1" ref="L20:L25">((I20-I19)/I19)*100</f>
        <v>-1.0489510489510423</v>
      </c>
      <c r="M20" s="954"/>
      <c r="N20" s="720"/>
    </row>
    <row r="21" spans="1:14" ht="20.25" customHeight="1">
      <c r="A21" s="986" t="s">
        <v>114</v>
      </c>
      <c r="B21" s="987"/>
      <c r="C21" s="729">
        <v>32427</v>
      </c>
      <c r="D21" s="831"/>
      <c r="E21" s="724"/>
      <c r="F21" s="718">
        <f t="shared" si="0"/>
        <v>5.4776697134307</v>
      </c>
      <c r="G21" s="975"/>
      <c r="H21" s="975"/>
      <c r="I21" s="973">
        <v>2.7</v>
      </c>
      <c r="J21" s="974"/>
      <c r="K21" s="726"/>
      <c r="L21" s="953">
        <f t="shared" si="1"/>
        <v>-4.593639575971728</v>
      </c>
      <c r="M21" s="954"/>
      <c r="N21" s="720"/>
    </row>
    <row r="22" spans="1:14" ht="20.25" customHeight="1">
      <c r="A22" s="986" t="s">
        <v>115</v>
      </c>
      <c r="B22" s="987"/>
      <c r="C22" s="729">
        <v>29070</v>
      </c>
      <c r="D22" s="831"/>
      <c r="E22" s="724"/>
      <c r="F22" s="718">
        <f t="shared" si="0"/>
        <v>-10.35248404107688</v>
      </c>
      <c r="G22" s="975"/>
      <c r="H22" s="975"/>
      <c r="I22" s="973">
        <v>2.58</v>
      </c>
      <c r="J22" s="974"/>
      <c r="K22" s="726"/>
      <c r="L22" s="953">
        <f t="shared" si="1"/>
        <v>-4.444444444444448</v>
      </c>
      <c r="M22" s="954"/>
      <c r="N22" s="720"/>
    </row>
    <row r="23" spans="1:14" ht="20.25" customHeight="1">
      <c r="A23" s="986" t="s">
        <v>230</v>
      </c>
      <c r="B23" s="987"/>
      <c r="C23" s="729">
        <v>34209</v>
      </c>
      <c r="D23" s="831"/>
      <c r="E23" s="724"/>
      <c r="F23" s="718">
        <f t="shared" si="0"/>
        <v>17.678018575851393</v>
      </c>
      <c r="G23" s="975"/>
      <c r="H23" s="975"/>
      <c r="I23" s="973">
        <v>2.45</v>
      </c>
      <c r="J23" s="974"/>
      <c r="K23" s="726"/>
      <c r="L23" s="953">
        <f t="shared" si="1"/>
        <v>-5.038759689922476</v>
      </c>
      <c r="M23" s="954"/>
      <c r="N23" s="720"/>
    </row>
    <row r="24" spans="1:14" ht="20.25" customHeight="1">
      <c r="A24" s="986" t="s">
        <v>117</v>
      </c>
      <c r="B24" s="987"/>
      <c r="C24" s="729">
        <v>37970</v>
      </c>
      <c r="D24" s="831"/>
      <c r="E24" s="724"/>
      <c r="F24" s="718">
        <f t="shared" si="0"/>
        <v>10.994182817387237</v>
      </c>
      <c r="G24" s="975"/>
      <c r="H24" s="975"/>
      <c r="I24" s="973">
        <v>2.39</v>
      </c>
      <c r="J24" s="974"/>
      <c r="K24" s="726"/>
      <c r="L24" s="953">
        <f t="shared" si="1"/>
        <v>-2.4489795918367365</v>
      </c>
      <c r="M24" s="954"/>
      <c r="N24" s="720"/>
    </row>
    <row r="25" spans="1:14" ht="20.25" customHeight="1">
      <c r="A25" s="986" t="s">
        <v>189</v>
      </c>
      <c r="B25" s="987"/>
      <c r="C25" s="729">
        <v>39753</v>
      </c>
      <c r="D25" s="831"/>
      <c r="E25" s="724"/>
      <c r="F25" s="718">
        <f t="shared" si="0"/>
        <v>4.695812483539637</v>
      </c>
      <c r="G25" s="975"/>
      <c r="H25" s="975"/>
      <c r="I25" s="973">
        <v>2.35</v>
      </c>
      <c r="J25" s="974"/>
      <c r="K25" s="726"/>
      <c r="L25" s="953">
        <f t="shared" si="1"/>
        <v>-1.673640167364018</v>
      </c>
      <c r="M25" s="954"/>
      <c r="N25" s="720"/>
    </row>
    <row r="26" spans="1:14" ht="20.25" customHeight="1">
      <c r="A26" s="984" t="s">
        <v>581</v>
      </c>
      <c r="B26" s="985"/>
      <c r="C26" s="730">
        <v>41881</v>
      </c>
      <c r="D26" s="832"/>
      <c r="E26" s="725"/>
      <c r="F26" s="721">
        <f t="shared" si="0"/>
        <v>5.353055115337208</v>
      </c>
      <c r="G26" s="970"/>
      <c r="H26" s="970"/>
      <c r="I26" s="971">
        <v>2.28</v>
      </c>
      <c r="J26" s="972"/>
      <c r="K26" s="727"/>
      <c r="L26" s="969">
        <f>((I26-I25)/I25)*100</f>
        <v>-2.978723404255331</v>
      </c>
      <c r="M26" s="970"/>
      <c r="N26" s="722"/>
    </row>
    <row r="27" spans="1:14" ht="14.25">
      <c r="A27" s="51"/>
      <c r="B27" s="51"/>
      <c r="C27" s="51"/>
      <c r="D27" s="51"/>
      <c r="E27" s="51"/>
      <c r="F27" s="51"/>
      <c r="N27" s="6" t="s">
        <v>473</v>
      </c>
    </row>
    <row r="28" spans="1:6" ht="14.25">
      <c r="A28" s="51"/>
      <c r="B28" s="51"/>
      <c r="C28" s="51"/>
      <c r="D28" s="51"/>
      <c r="E28" s="51"/>
      <c r="F28" s="51"/>
    </row>
    <row r="29" spans="1:6" ht="13.5">
      <c r="A29" s="51"/>
      <c r="B29" s="51"/>
      <c r="C29" s="51"/>
      <c r="D29" s="51"/>
      <c r="E29" s="51"/>
      <c r="F29" s="51"/>
    </row>
    <row r="30" spans="1:6" ht="13.5">
      <c r="A30" s="51"/>
      <c r="B30" s="51"/>
      <c r="C30" s="51"/>
      <c r="D30" s="51"/>
      <c r="E30" s="51"/>
      <c r="F30" s="51"/>
    </row>
    <row r="31" spans="1:6" ht="13.5">
      <c r="A31" s="51"/>
      <c r="B31" s="51"/>
      <c r="C31" s="51"/>
      <c r="D31" s="51"/>
      <c r="E31" s="51"/>
      <c r="F31" s="51"/>
    </row>
    <row r="32" spans="1:6" ht="13.5">
      <c r="A32" s="51"/>
      <c r="B32" s="51"/>
      <c r="C32" s="51"/>
      <c r="D32" s="51"/>
      <c r="E32" s="51"/>
      <c r="F32" s="51"/>
    </row>
    <row r="33" spans="1:6" ht="13.5">
      <c r="A33" s="51"/>
      <c r="B33" s="51"/>
      <c r="C33" s="51"/>
      <c r="D33" s="51"/>
      <c r="E33" s="51"/>
      <c r="F33" s="51"/>
    </row>
    <row r="34" spans="1:6" ht="13.5">
      <c r="A34" s="51"/>
      <c r="B34" s="51"/>
      <c r="C34" s="51"/>
      <c r="D34" s="51"/>
      <c r="E34" s="51"/>
      <c r="F34" s="51"/>
    </row>
    <row r="35" spans="1:6" ht="13.5">
      <c r="A35" s="51"/>
      <c r="B35" s="51"/>
      <c r="C35" s="51"/>
      <c r="D35" s="51"/>
      <c r="E35" s="51"/>
      <c r="F35" s="51"/>
    </row>
    <row r="36" spans="1:6" ht="13.5">
      <c r="A36" s="51"/>
      <c r="B36" s="51"/>
      <c r="C36" s="51"/>
      <c r="D36" s="51"/>
      <c r="E36" s="51"/>
      <c r="F36" s="51"/>
    </row>
  </sheetData>
  <sheetProtection/>
  <mergeCells count="100">
    <mergeCell ref="A20:B20"/>
    <mergeCell ref="A19:B19"/>
    <mergeCell ref="A18:B18"/>
    <mergeCell ref="A17:B17"/>
    <mergeCell ref="B12:D12"/>
    <mergeCell ref="B11:D11"/>
    <mergeCell ref="B13:D13"/>
    <mergeCell ref="B14:D14"/>
    <mergeCell ref="C17:H17"/>
    <mergeCell ref="E12:G12"/>
    <mergeCell ref="A26:B26"/>
    <mergeCell ref="A25:B25"/>
    <mergeCell ref="A24:B24"/>
    <mergeCell ref="A23:B23"/>
    <mergeCell ref="A22:B22"/>
    <mergeCell ref="A21:B21"/>
    <mergeCell ref="B9:D9"/>
    <mergeCell ref="B8:D8"/>
    <mergeCell ref="B10:D10"/>
    <mergeCell ref="B7:D7"/>
    <mergeCell ref="B6:D6"/>
    <mergeCell ref="B5:D5"/>
    <mergeCell ref="E7:G7"/>
    <mergeCell ref="E6:G6"/>
    <mergeCell ref="E5:G5"/>
    <mergeCell ref="E4:G4"/>
    <mergeCell ref="G26:H26"/>
    <mergeCell ref="G25:H25"/>
    <mergeCell ref="G24:H24"/>
    <mergeCell ref="G23:H23"/>
    <mergeCell ref="G22:H22"/>
    <mergeCell ref="E14:G14"/>
    <mergeCell ref="H7:I7"/>
    <mergeCell ref="H6:I6"/>
    <mergeCell ref="H5:I5"/>
    <mergeCell ref="I20:J20"/>
    <mergeCell ref="I19:J19"/>
    <mergeCell ref="J14:L14"/>
    <mergeCell ref="J13:L13"/>
    <mergeCell ref="H12:I12"/>
    <mergeCell ref="H11:I11"/>
    <mergeCell ref="H10:I10"/>
    <mergeCell ref="H9:I9"/>
    <mergeCell ref="H8:I8"/>
    <mergeCell ref="G21:H21"/>
    <mergeCell ref="G20:H20"/>
    <mergeCell ref="G19:H19"/>
    <mergeCell ref="E8:G8"/>
    <mergeCell ref="E13:G13"/>
    <mergeCell ref="E11:G11"/>
    <mergeCell ref="E10:G10"/>
    <mergeCell ref="E9:G9"/>
    <mergeCell ref="J10:L10"/>
    <mergeCell ref="J9:L9"/>
    <mergeCell ref="J8:L8"/>
    <mergeCell ref="J7:L7"/>
    <mergeCell ref="I26:J26"/>
    <mergeCell ref="I25:J25"/>
    <mergeCell ref="I24:J24"/>
    <mergeCell ref="I23:J23"/>
    <mergeCell ref="I22:J22"/>
    <mergeCell ref="I21:J21"/>
    <mergeCell ref="J6:L6"/>
    <mergeCell ref="J5:L5"/>
    <mergeCell ref="J4:L4"/>
    <mergeCell ref="L26:M26"/>
    <mergeCell ref="L25:M25"/>
    <mergeCell ref="L24:M24"/>
    <mergeCell ref="L23:M23"/>
    <mergeCell ref="L22:M22"/>
    <mergeCell ref="L21:M21"/>
    <mergeCell ref="L20:M20"/>
    <mergeCell ref="L19:M19"/>
    <mergeCell ref="M14:O14"/>
    <mergeCell ref="M13:O13"/>
    <mergeCell ref="M12:O12"/>
    <mergeCell ref="M11:O11"/>
    <mergeCell ref="I17:N17"/>
    <mergeCell ref="J12:L12"/>
    <mergeCell ref="J11:L11"/>
    <mergeCell ref="H14:I14"/>
    <mergeCell ref="H13:I13"/>
    <mergeCell ref="M10:O10"/>
    <mergeCell ref="M9:O9"/>
    <mergeCell ref="M8:O8"/>
    <mergeCell ref="M7:O7"/>
    <mergeCell ref="M6:O6"/>
    <mergeCell ref="M5:O5"/>
    <mergeCell ref="M4:O4"/>
    <mergeCell ref="H2:O2"/>
    <mergeCell ref="A2:G2"/>
    <mergeCell ref="B3:D3"/>
    <mergeCell ref="E3:G3"/>
    <mergeCell ref="H3:I3"/>
    <mergeCell ref="J3:L3"/>
    <mergeCell ref="M3:O3"/>
    <mergeCell ref="H4:I4"/>
    <mergeCell ref="B4:D4"/>
    <mergeCell ref="F18:H18"/>
    <mergeCell ref="L18:N18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5"/>
    </sheetView>
  </sheetViews>
  <sheetFormatPr defaultColWidth="8.00390625" defaultRowHeight="13.5"/>
  <cols>
    <col min="1" max="1" width="2.125" style="48" customWidth="1"/>
    <col min="2" max="2" width="3.625" style="48" customWidth="1"/>
    <col min="3" max="3" width="12.375" style="48" customWidth="1"/>
    <col min="4" max="5" width="10.00390625" style="48" customWidth="1"/>
    <col min="6" max="6" width="8.625" style="48" customWidth="1"/>
    <col min="7" max="9" width="11.25390625" style="48" customWidth="1"/>
    <col min="10" max="16384" width="8.00390625" style="48" customWidth="1"/>
  </cols>
  <sheetData>
    <row r="1" ht="18" customHeight="1">
      <c r="A1" s="47" t="s">
        <v>548</v>
      </c>
    </row>
    <row r="2" ht="6" customHeight="1">
      <c r="A2" s="47"/>
    </row>
    <row r="3" spans="1:9" ht="60" customHeight="1">
      <c r="A3" s="1005" t="s">
        <v>231</v>
      </c>
      <c r="B3" s="1006"/>
      <c r="C3" s="1006"/>
      <c r="D3" s="735" t="s">
        <v>237</v>
      </c>
      <c r="E3" s="735" t="s">
        <v>238</v>
      </c>
      <c r="F3" s="735" t="s">
        <v>239</v>
      </c>
      <c r="G3" s="735" t="s">
        <v>482</v>
      </c>
      <c r="H3" s="735" t="s">
        <v>483</v>
      </c>
      <c r="I3" s="736" t="s">
        <v>484</v>
      </c>
    </row>
    <row r="4" spans="1:9" s="713" customFormat="1" ht="11.25" customHeight="1">
      <c r="A4" s="770"/>
      <c r="B4" s="771"/>
      <c r="C4" s="772"/>
      <c r="D4" s="773" t="s">
        <v>240</v>
      </c>
      <c r="E4" s="773" t="s">
        <v>165</v>
      </c>
      <c r="F4" s="773" t="s">
        <v>69</v>
      </c>
      <c r="G4" s="773" t="s">
        <v>46</v>
      </c>
      <c r="H4" s="773" t="s">
        <v>46</v>
      </c>
      <c r="I4" s="774" t="s">
        <v>46</v>
      </c>
    </row>
    <row r="5" spans="1:9" ht="25.5" customHeight="1">
      <c r="A5" s="997" t="s">
        <v>549</v>
      </c>
      <c r="B5" s="998"/>
      <c r="C5" s="998"/>
      <c r="D5" s="737">
        <v>41851</v>
      </c>
      <c r="E5" s="737">
        <v>94097</v>
      </c>
      <c r="F5" s="738">
        <f>D5/D5*100</f>
        <v>100</v>
      </c>
      <c r="G5" s="737">
        <v>3652</v>
      </c>
      <c r="H5" s="737">
        <v>9362</v>
      </c>
      <c r="I5" s="739">
        <v>17468</v>
      </c>
    </row>
    <row r="6" spans="1:9" ht="21.75" customHeight="1">
      <c r="A6" s="1002" t="s">
        <v>464</v>
      </c>
      <c r="B6" s="1003"/>
      <c r="C6" s="1003"/>
      <c r="D6" s="740">
        <v>28085</v>
      </c>
      <c r="E6" s="740">
        <v>80015</v>
      </c>
      <c r="F6" s="741">
        <f>D6/$D$5*100</f>
        <v>67.10711810948365</v>
      </c>
      <c r="G6" s="740">
        <v>3647</v>
      </c>
      <c r="H6" s="740">
        <v>9300</v>
      </c>
      <c r="I6" s="742">
        <v>11427</v>
      </c>
    </row>
    <row r="7" spans="1:9" ht="21.75" customHeight="1">
      <c r="A7" s="731"/>
      <c r="B7" s="999" t="s">
        <v>232</v>
      </c>
      <c r="C7" s="747" t="s">
        <v>664</v>
      </c>
      <c r="D7" s="748">
        <v>26628</v>
      </c>
      <c r="E7" s="748">
        <v>74722</v>
      </c>
      <c r="F7" s="749">
        <f aca="true" t="shared" si="0" ref="F7:F16">D7/$D$5*100</f>
        <v>63.625719815536065</v>
      </c>
      <c r="G7" s="748">
        <v>3492</v>
      </c>
      <c r="H7" s="748">
        <v>8786</v>
      </c>
      <c r="I7" s="750">
        <v>10232</v>
      </c>
    </row>
    <row r="8" spans="1:9" ht="21.75" customHeight="1">
      <c r="A8" s="731"/>
      <c r="B8" s="999"/>
      <c r="C8" s="751" t="s">
        <v>663</v>
      </c>
      <c r="D8" s="752">
        <v>10184</v>
      </c>
      <c r="E8" s="752">
        <v>20368</v>
      </c>
      <c r="F8" s="753">
        <f t="shared" si="0"/>
        <v>24.333946620152446</v>
      </c>
      <c r="G8" s="754" t="s">
        <v>242</v>
      </c>
      <c r="H8" s="754" t="s">
        <v>242</v>
      </c>
      <c r="I8" s="755">
        <v>6153</v>
      </c>
    </row>
    <row r="9" spans="1:9" ht="21.75" customHeight="1">
      <c r="A9" s="731"/>
      <c r="B9" s="999"/>
      <c r="C9" s="751" t="s">
        <v>233</v>
      </c>
      <c r="D9" s="752">
        <v>12614</v>
      </c>
      <c r="E9" s="752">
        <v>45373</v>
      </c>
      <c r="F9" s="753">
        <f t="shared" si="0"/>
        <v>30.14025949200736</v>
      </c>
      <c r="G9" s="756">
        <v>3352</v>
      </c>
      <c r="H9" s="756">
        <v>7811</v>
      </c>
      <c r="I9" s="755">
        <v>2267</v>
      </c>
    </row>
    <row r="10" spans="1:9" ht="21.75" customHeight="1">
      <c r="A10" s="731"/>
      <c r="B10" s="999"/>
      <c r="C10" s="751" t="s">
        <v>234</v>
      </c>
      <c r="D10" s="757">
        <v>430</v>
      </c>
      <c r="E10" s="757">
        <v>995</v>
      </c>
      <c r="F10" s="753">
        <f t="shared" si="0"/>
        <v>1.0274545411101288</v>
      </c>
      <c r="G10" s="754">
        <v>7</v>
      </c>
      <c r="H10" s="754">
        <v>57</v>
      </c>
      <c r="I10" s="758">
        <v>258</v>
      </c>
    </row>
    <row r="11" spans="1:9" ht="21.75" customHeight="1">
      <c r="A11" s="731"/>
      <c r="B11" s="1000"/>
      <c r="C11" s="759" t="s">
        <v>235</v>
      </c>
      <c r="D11" s="760">
        <v>3400</v>
      </c>
      <c r="E11" s="760">
        <v>7986</v>
      </c>
      <c r="F11" s="761">
        <f t="shared" si="0"/>
        <v>8.124059162266134</v>
      </c>
      <c r="G11" s="762">
        <v>133</v>
      </c>
      <c r="H11" s="762">
        <v>918</v>
      </c>
      <c r="I11" s="763">
        <v>1554</v>
      </c>
    </row>
    <row r="12" spans="1:9" ht="21.75" customHeight="1">
      <c r="A12" s="731"/>
      <c r="B12" s="1001" t="s">
        <v>236</v>
      </c>
      <c r="C12" s="1001"/>
      <c r="D12" s="764">
        <v>255</v>
      </c>
      <c r="E12" s="748">
        <v>789</v>
      </c>
      <c r="F12" s="749">
        <f t="shared" si="0"/>
        <v>0.6093044371699602</v>
      </c>
      <c r="G12" s="765" t="s">
        <v>583</v>
      </c>
      <c r="H12" s="765" t="s">
        <v>585</v>
      </c>
      <c r="I12" s="766">
        <v>245</v>
      </c>
    </row>
    <row r="13" spans="1:9" ht="21.75" customHeight="1">
      <c r="A13" s="731"/>
      <c r="B13" s="1004" t="s">
        <v>550</v>
      </c>
      <c r="C13" s="1004"/>
      <c r="D13" s="757">
        <v>404</v>
      </c>
      <c r="E13" s="752">
        <v>1918</v>
      </c>
      <c r="F13" s="753">
        <f t="shared" si="0"/>
        <v>0.9653293828104466</v>
      </c>
      <c r="G13" s="754">
        <v>76</v>
      </c>
      <c r="H13" s="754">
        <v>231</v>
      </c>
      <c r="I13" s="767">
        <v>377</v>
      </c>
    </row>
    <row r="14" spans="1:9" ht="30.75" customHeight="1">
      <c r="A14" s="744"/>
      <c r="B14" s="1007" t="s">
        <v>485</v>
      </c>
      <c r="C14" s="1007"/>
      <c r="D14" s="762">
        <v>798</v>
      </c>
      <c r="E14" s="768">
        <v>2586</v>
      </c>
      <c r="F14" s="761">
        <f t="shared" si="0"/>
        <v>1.9067644739671694</v>
      </c>
      <c r="G14" s="762">
        <v>79</v>
      </c>
      <c r="H14" s="762">
        <v>283</v>
      </c>
      <c r="I14" s="769">
        <v>573</v>
      </c>
    </row>
    <row r="15" spans="1:9" ht="21.75" customHeight="1">
      <c r="A15" s="993" t="s">
        <v>465</v>
      </c>
      <c r="B15" s="994"/>
      <c r="C15" s="994"/>
      <c r="D15" s="745">
        <v>207</v>
      </c>
      <c r="E15" s="745">
        <v>508</v>
      </c>
      <c r="F15" s="738">
        <f t="shared" si="0"/>
        <v>0.49461183723208524</v>
      </c>
      <c r="G15" s="745">
        <v>5</v>
      </c>
      <c r="H15" s="745">
        <v>24</v>
      </c>
      <c r="I15" s="746">
        <v>63</v>
      </c>
    </row>
    <row r="16" spans="1:9" ht="21.75" customHeight="1">
      <c r="A16" s="995" t="s">
        <v>241</v>
      </c>
      <c r="B16" s="996"/>
      <c r="C16" s="996"/>
      <c r="D16" s="732">
        <v>13551</v>
      </c>
      <c r="E16" s="732">
        <v>13551</v>
      </c>
      <c r="F16" s="743">
        <f t="shared" si="0"/>
        <v>32.37915461996129</v>
      </c>
      <c r="G16" s="733" t="s">
        <v>584</v>
      </c>
      <c r="H16" s="733">
        <v>38</v>
      </c>
      <c r="I16" s="734">
        <v>5978</v>
      </c>
    </row>
    <row r="17" ht="15.75" customHeight="1">
      <c r="A17" s="48" t="s">
        <v>472</v>
      </c>
    </row>
    <row r="18" ht="12">
      <c r="F18" s="55"/>
    </row>
  </sheetData>
  <sheetProtection/>
  <mergeCells count="9">
    <mergeCell ref="B13:C13"/>
    <mergeCell ref="A3:C3"/>
    <mergeCell ref="B14:C14"/>
    <mergeCell ref="A15:C15"/>
    <mergeCell ref="A16:C16"/>
    <mergeCell ref="A5:C5"/>
    <mergeCell ref="B7:B11"/>
    <mergeCell ref="B12:C12"/>
    <mergeCell ref="A6:C6"/>
  </mergeCell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1" sqref="A1"/>
    </sheetView>
  </sheetViews>
  <sheetFormatPr defaultColWidth="8.00390625" defaultRowHeight="13.5"/>
  <cols>
    <col min="1" max="1" width="7.625" style="51" customWidth="1"/>
    <col min="2" max="3" width="6.625" style="51" customWidth="1"/>
    <col min="4" max="4" width="6.125" style="51" customWidth="1"/>
    <col min="5" max="5" width="6.625" style="51" customWidth="1"/>
    <col min="6" max="6" width="5.00390625" style="51" customWidth="1"/>
    <col min="7" max="7" width="5.625" style="51" customWidth="1"/>
    <col min="8" max="8" width="6.625" style="51" customWidth="1"/>
    <col min="9" max="14" width="5.125" style="51" customWidth="1"/>
    <col min="15" max="16384" width="8.00390625" style="51" customWidth="1"/>
  </cols>
  <sheetData>
    <row r="1" ht="13.5">
      <c r="A1" s="840" t="s">
        <v>710</v>
      </c>
    </row>
    <row r="28" spans="1:14" ht="18" customHeight="1">
      <c r="A28" s="47" t="s">
        <v>551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6" customHeight="1">
      <c r="A29" s="4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1" customHeight="1">
      <c r="A30" s="933" t="s">
        <v>243</v>
      </c>
      <c r="B30" s="1014" t="s">
        <v>244</v>
      </c>
      <c r="C30" s="1014"/>
      <c r="D30" s="1014"/>
      <c r="E30" s="1014"/>
      <c r="F30" s="1014"/>
      <c r="G30" s="1014"/>
      <c r="H30" s="1014"/>
      <c r="I30" s="1009" t="s">
        <v>669</v>
      </c>
      <c r="J30" s="1009"/>
      <c r="K30" s="1009"/>
      <c r="L30" s="1009"/>
      <c r="M30" s="1009"/>
      <c r="N30" s="1010"/>
    </row>
    <row r="31" spans="1:14" ht="24" customHeight="1">
      <c r="A31" s="934"/>
      <c r="B31" s="1012" t="s">
        <v>245</v>
      </c>
      <c r="C31" s="1013" t="s">
        <v>668</v>
      </c>
      <c r="D31" s="1013"/>
      <c r="E31" s="1013"/>
      <c r="F31" s="1013"/>
      <c r="G31" s="1013"/>
      <c r="H31" s="1012" t="s">
        <v>246</v>
      </c>
      <c r="I31" s="1008" t="s">
        <v>668</v>
      </c>
      <c r="J31" s="1008"/>
      <c r="K31" s="1008"/>
      <c r="L31" s="1008"/>
      <c r="M31" s="1008"/>
      <c r="N31" s="1011" t="s">
        <v>246</v>
      </c>
    </row>
    <row r="32" spans="1:14" ht="58.5" customHeight="1">
      <c r="A32" s="934"/>
      <c r="B32" s="1012"/>
      <c r="C32" s="695" t="s">
        <v>64</v>
      </c>
      <c r="D32" s="696" t="s">
        <v>248</v>
      </c>
      <c r="E32" s="696" t="s">
        <v>665</v>
      </c>
      <c r="F32" s="696" t="s">
        <v>666</v>
      </c>
      <c r="G32" s="696" t="s">
        <v>667</v>
      </c>
      <c r="H32" s="1012"/>
      <c r="I32" s="695" t="s">
        <v>64</v>
      </c>
      <c r="J32" s="696" t="s">
        <v>248</v>
      </c>
      <c r="K32" s="696" t="s">
        <v>249</v>
      </c>
      <c r="L32" s="696" t="s">
        <v>250</v>
      </c>
      <c r="M32" s="696" t="s">
        <v>251</v>
      </c>
      <c r="N32" s="1011"/>
    </row>
    <row r="33" spans="1:14" s="54" customFormat="1" ht="18" customHeight="1">
      <c r="A33" s="336"/>
      <c r="B33" s="693" t="s">
        <v>46</v>
      </c>
      <c r="C33" s="693" t="s">
        <v>46</v>
      </c>
      <c r="D33" s="693" t="s">
        <v>46</v>
      </c>
      <c r="E33" s="693" t="s">
        <v>46</v>
      </c>
      <c r="F33" s="693" t="s">
        <v>46</v>
      </c>
      <c r="G33" s="693" t="s">
        <v>46</v>
      </c>
      <c r="H33" s="693" t="s">
        <v>46</v>
      </c>
      <c r="I33" s="693" t="s">
        <v>70</v>
      </c>
      <c r="J33" s="693" t="s">
        <v>70</v>
      </c>
      <c r="K33" s="693" t="s">
        <v>70</v>
      </c>
      <c r="L33" s="693" t="s">
        <v>70</v>
      </c>
      <c r="M33" s="693" t="s">
        <v>70</v>
      </c>
      <c r="N33" s="694" t="s">
        <v>149</v>
      </c>
    </row>
    <row r="34" spans="1:14" ht="37.5" customHeight="1">
      <c r="A34" s="336" t="s">
        <v>586</v>
      </c>
      <c r="B34" s="425">
        <v>28982</v>
      </c>
      <c r="C34" s="425">
        <v>19862</v>
      </c>
      <c r="D34" s="425">
        <v>6607</v>
      </c>
      <c r="E34" s="425">
        <v>10868</v>
      </c>
      <c r="F34" s="425">
        <v>353</v>
      </c>
      <c r="G34" s="425">
        <v>2034</v>
      </c>
      <c r="H34" s="425">
        <v>6996</v>
      </c>
      <c r="I34" s="775">
        <f aca="true" t="shared" si="0" ref="I34:N34">ROUND(C34/$B$34*100,1)</f>
        <v>68.5</v>
      </c>
      <c r="J34" s="775">
        <f t="shared" si="0"/>
        <v>22.8</v>
      </c>
      <c r="K34" s="775">
        <f t="shared" si="0"/>
        <v>37.5</v>
      </c>
      <c r="L34" s="775">
        <f t="shared" si="0"/>
        <v>1.2</v>
      </c>
      <c r="M34" s="775">
        <f t="shared" si="0"/>
        <v>7</v>
      </c>
      <c r="N34" s="776">
        <f t="shared" si="0"/>
        <v>24.1</v>
      </c>
    </row>
    <row r="35" spans="1:14" ht="37.5" customHeight="1">
      <c r="A35" s="336" t="s">
        <v>116</v>
      </c>
      <c r="B35" s="425">
        <v>34075</v>
      </c>
      <c r="C35" s="425">
        <v>22956</v>
      </c>
      <c r="D35" s="425">
        <v>8559</v>
      </c>
      <c r="E35" s="425">
        <v>11573</v>
      </c>
      <c r="F35" s="425">
        <v>382</v>
      </c>
      <c r="G35" s="425">
        <v>2442</v>
      </c>
      <c r="H35" s="425">
        <v>8965</v>
      </c>
      <c r="I35" s="775">
        <f aca="true" t="shared" si="1" ref="I35:N35">ROUND(C35/$B$35*100,1)</f>
        <v>67.4</v>
      </c>
      <c r="J35" s="775">
        <f t="shared" si="1"/>
        <v>25.1</v>
      </c>
      <c r="K35" s="775">
        <f t="shared" si="1"/>
        <v>34</v>
      </c>
      <c r="L35" s="775">
        <f t="shared" si="1"/>
        <v>1.1</v>
      </c>
      <c r="M35" s="775">
        <f t="shared" si="1"/>
        <v>7.2</v>
      </c>
      <c r="N35" s="776">
        <f t="shared" si="1"/>
        <v>26.3</v>
      </c>
    </row>
    <row r="36" spans="1:14" ht="37.5" customHeight="1">
      <c r="A36" s="336" t="s">
        <v>117</v>
      </c>
      <c r="B36" s="777">
        <v>37830</v>
      </c>
      <c r="C36" s="777">
        <v>25228</v>
      </c>
      <c r="D36" s="777">
        <v>9489</v>
      </c>
      <c r="E36" s="777">
        <v>12376</v>
      </c>
      <c r="F36" s="777">
        <v>418</v>
      </c>
      <c r="G36" s="777">
        <v>2945</v>
      </c>
      <c r="H36" s="777">
        <v>10497</v>
      </c>
      <c r="I36" s="778">
        <f aca="true" t="shared" si="2" ref="I36:N36">ROUND(C36/$B36*100,1)</f>
        <v>66.7</v>
      </c>
      <c r="J36" s="778">
        <f t="shared" si="2"/>
        <v>25.1</v>
      </c>
      <c r="K36" s="778">
        <f t="shared" si="2"/>
        <v>32.7</v>
      </c>
      <c r="L36" s="778">
        <f t="shared" si="2"/>
        <v>1.1</v>
      </c>
      <c r="M36" s="778">
        <f t="shared" si="2"/>
        <v>7.8</v>
      </c>
      <c r="N36" s="776">
        <f t="shared" si="2"/>
        <v>27.7</v>
      </c>
    </row>
    <row r="37" spans="1:14" ht="37.5" customHeight="1">
      <c r="A37" s="336" t="s">
        <v>189</v>
      </c>
      <c r="B37" s="777">
        <v>39730</v>
      </c>
      <c r="C37" s="777">
        <v>26062</v>
      </c>
      <c r="D37" s="777">
        <v>9916</v>
      </c>
      <c r="E37" s="777">
        <v>12410</v>
      </c>
      <c r="F37" s="777">
        <v>416</v>
      </c>
      <c r="G37" s="777">
        <v>3320</v>
      </c>
      <c r="H37" s="777">
        <v>11609</v>
      </c>
      <c r="I37" s="778">
        <f aca="true" t="shared" si="3" ref="I37:N37">ROUND(C37/$B$37*100,1)</f>
        <v>65.6</v>
      </c>
      <c r="J37" s="778">
        <f t="shared" si="3"/>
        <v>25</v>
      </c>
      <c r="K37" s="778">
        <f t="shared" si="3"/>
        <v>31.2</v>
      </c>
      <c r="L37" s="778">
        <f t="shared" si="3"/>
        <v>1</v>
      </c>
      <c r="M37" s="778">
        <f t="shared" si="3"/>
        <v>8.4</v>
      </c>
      <c r="N37" s="779">
        <f t="shared" si="3"/>
        <v>29.2</v>
      </c>
    </row>
    <row r="38" spans="1:14" ht="37.5" customHeight="1">
      <c r="A38" s="340" t="s">
        <v>581</v>
      </c>
      <c r="B38" s="780">
        <v>41851</v>
      </c>
      <c r="C38" s="780">
        <v>26628</v>
      </c>
      <c r="D38" s="780">
        <v>10184</v>
      </c>
      <c r="E38" s="780">
        <v>12614</v>
      </c>
      <c r="F38" s="780">
        <v>430</v>
      </c>
      <c r="G38" s="780">
        <v>3400</v>
      </c>
      <c r="H38" s="780">
        <v>13551</v>
      </c>
      <c r="I38" s="781">
        <f aca="true" t="shared" si="4" ref="I38:N38">ROUND(C38/$B$38*100,1)</f>
        <v>63.6</v>
      </c>
      <c r="J38" s="781">
        <f t="shared" si="4"/>
        <v>24.3</v>
      </c>
      <c r="K38" s="781">
        <f t="shared" si="4"/>
        <v>30.1</v>
      </c>
      <c r="L38" s="781">
        <f t="shared" si="4"/>
        <v>1</v>
      </c>
      <c r="M38" s="781">
        <f t="shared" si="4"/>
        <v>8.1</v>
      </c>
      <c r="N38" s="782">
        <f t="shared" si="4"/>
        <v>32.4</v>
      </c>
    </row>
    <row r="39" spans="1:14" ht="18.75" customHeigh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sheetProtection/>
  <mergeCells count="8">
    <mergeCell ref="I31:M31"/>
    <mergeCell ref="I30:N30"/>
    <mergeCell ref="N31:N32"/>
    <mergeCell ref="A30:A32"/>
    <mergeCell ref="H31:H32"/>
    <mergeCell ref="C31:G31"/>
    <mergeCell ref="B30:H30"/>
    <mergeCell ref="B31:B32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V7"/>
    </sheetView>
  </sheetViews>
  <sheetFormatPr defaultColWidth="8.00390625" defaultRowHeight="13.5"/>
  <cols>
    <col min="1" max="1" width="13.00390625" style="51" customWidth="1"/>
    <col min="2" max="6" width="13.875" style="51" customWidth="1"/>
    <col min="7" max="16384" width="8.00390625" style="51" customWidth="1"/>
  </cols>
  <sheetData>
    <row r="1" ht="18" customHeight="1">
      <c r="A1" s="47" t="s">
        <v>552</v>
      </c>
    </row>
    <row r="2" ht="6" customHeight="1">
      <c r="A2" s="47"/>
    </row>
    <row r="3" spans="1:6" ht="22.5" customHeight="1">
      <c r="A3" s="933" t="s">
        <v>60</v>
      </c>
      <c r="B3" s="1017" t="s">
        <v>252</v>
      </c>
      <c r="C3" s="931" t="s">
        <v>544</v>
      </c>
      <c r="D3" s="931"/>
      <c r="E3" s="1017" t="s">
        <v>253</v>
      </c>
      <c r="F3" s="1019"/>
    </row>
    <row r="4" spans="1:6" ht="22.5" customHeight="1">
      <c r="A4" s="1016"/>
      <c r="B4" s="1018"/>
      <c r="C4" s="696" t="s">
        <v>61</v>
      </c>
      <c r="D4" s="696" t="s">
        <v>124</v>
      </c>
      <c r="E4" s="696" t="s">
        <v>61</v>
      </c>
      <c r="F4" s="789" t="s">
        <v>124</v>
      </c>
    </row>
    <row r="5" spans="1:6" ht="15.75" customHeight="1">
      <c r="A5" s="336"/>
      <c r="B5" s="790" t="s">
        <v>46</v>
      </c>
      <c r="C5" s="790" t="s">
        <v>254</v>
      </c>
      <c r="D5" s="790" t="s">
        <v>679</v>
      </c>
      <c r="E5" s="790" t="s">
        <v>254</v>
      </c>
      <c r="F5" s="791" t="s">
        <v>679</v>
      </c>
    </row>
    <row r="6" spans="1:6" ht="15.75" customHeight="1">
      <c r="A6" s="336" t="s">
        <v>586</v>
      </c>
      <c r="B6" s="783">
        <v>28982</v>
      </c>
      <c r="C6" s="783">
        <v>8225</v>
      </c>
      <c r="D6" s="784">
        <f>ROUND(C6/B6*100,1)</f>
        <v>28.4</v>
      </c>
      <c r="E6" s="783">
        <v>1953</v>
      </c>
      <c r="F6" s="785">
        <f>ROUND(E6/B6*100,1)</f>
        <v>6.7</v>
      </c>
    </row>
    <row r="7" spans="1:6" ht="15.75" customHeight="1">
      <c r="A7" s="336" t="s">
        <v>116</v>
      </c>
      <c r="B7" s="783">
        <v>34075</v>
      </c>
      <c r="C7" s="783">
        <v>10888</v>
      </c>
      <c r="D7" s="784">
        <f>ROUND(C7/B7*100,1)</f>
        <v>32</v>
      </c>
      <c r="E7" s="783">
        <v>3047</v>
      </c>
      <c r="F7" s="785">
        <f>ROUND(E7/B7*100,1)</f>
        <v>8.9</v>
      </c>
    </row>
    <row r="8" spans="1:6" ht="15.75" customHeight="1">
      <c r="A8" s="336" t="s">
        <v>117</v>
      </c>
      <c r="B8" s="783">
        <v>37830</v>
      </c>
      <c r="C8" s="783">
        <v>12758</v>
      </c>
      <c r="D8" s="784">
        <f>ROUND(C8/B8*100,1)</f>
        <v>33.7</v>
      </c>
      <c r="E8" s="783">
        <v>3833</v>
      </c>
      <c r="F8" s="785">
        <f>ROUND(E8/B8*100,1)</f>
        <v>10.1</v>
      </c>
    </row>
    <row r="9" spans="1:6" ht="15.75" customHeight="1">
      <c r="A9" s="336" t="s">
        <v>189</v>
      </c>
      <c r="B9" s="783">
        <v>39730</v>
      </c>
      <c r="C9" s="783">
        <v>14719</v>
      </c>
      <c r="D9" s="784">
        <f>ROUND(C9/B9*100,1)</f>
        <v>37</v>
      </c>
      <c r="E9" s="783">
        <v>4680</v>
      </c>
      <c r="F9" s="785">
        <f>ROUND(E9/B9*100,1)</f>
        <v>11.8</v>
      </c>
    </row>
    <row r="10" spans="1:6" ht="15.75" customHeight="1">
      <c r="A10" s="340" t="s">
        <v>581</v>
      </c>
      <c r="B10" s="786">
        <v>41851</v>
      </c>
      <c r="C10" s="786">
        <v>17468</v>
      </c>
      <c r="D10" s="787">
        <f>ROUND(C10/B10*100,1)</f>
        <v>41.7</v>
      </c>
      <c r="E10" s="786">
        <v>5978</v>
      </c>
      <c r="F10" s="788">
        <f>ROUND(E10/B10*100,1)</f>
        <v>14.3</v>
      </c>
    </row>
    <row r="13" spans="1:9" ht="13.5" customHeight="1">
      <c r="A13" s="1015" t="s">
        <v>680</v>
      </c>
      <c r="B13" s="1015"/>
      <c r="C13" s="1015"/>
      <c r="D13" s="1015"/>
      <c r="E13" s="1015"/>
      <c r="F13" s="1015"/>
      <c r="G13" s="827"/>
      <c r="H13" s="827"/>
      <c r="I13" s="827"/>
    </row>
    <row r="14" spans="1:9" ht="13.5">
      <c r="A14" s="1015"/>
      <c r="B14" s="1015"/>
      <c r="C14" s="1015"/>
      <c r="D14" s="1015"/>
      <c r="E14" s="1015"/>
      <c r="F14" s="1015"/>
      <c r="G14" s="827"/>
      <c r="H14" s="827"/>
      <c r="I14" s="827"/>
    </row>
    <row r="15" spans="2:5" ht="14.25">
      <c r="B15" s="57"/>
      <c r="C15" s="57"/>
      <c r="D15" s="53"/>
      <c r="E15" s="58"/>
    </row>
    <row r="16" spans="2:5" ht="13.5" customHeight="1">
      <c r="B16" s="57"/>
      <c r="C16" s="57"/>
      <c r="D16" s="53"/>
      <c r="E16" s="57"/>
    </row>
    <row r="17" spans="2:5" ht="13.5" customHeight="1">
      <c r="B17" s="57"/>
      <c r="C17" s="57"/>
      <c r="D17" s="53"/>
      <c r="E17" s="57"/>
    </row>
    <row r="18" spans="2:5" ht="14.25">
      <c r="B18" s="57"/>
      <c r="C18" s="57"/>
      <c r="D18" s="53"/>
      <c r="E18" s="57"/>
    </row>
    <row r="19" spans="2:5" ht="13.5" customHeight="1">
      <c r="B19" s="59"/>
      <c r="C19" s="57"/>
      <c r="D19" s="53"/>
      <c r="E19" s="57"/>
    </row>
    <row r="20" spans="2:5" ht="13.5" customHeight="1">
      <c r="B20" s="53"/>
      <c r="C20" s="53"/>
      <c r="D20" s="53"/>
      <c r="E20" s="53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3.5">
      <c r="A44" s="56" t="s">
        <v>472</v>
      </c>
    </row>
  </sheetData>
  <sheetProtection/>
  <mergeCells count="5">
    <mergeCell ref="A13:F14"/>
    <mergeCell ref="A3:A4"/>
    <mergeCell ref="B3:B4"/>
    <mergeCell ref="E3:F3"/>
    <mergeCell ref="C3:D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6.625" style="51" customWidth="1"/>
    <col min="2" max="2" width="3.75390625" style="51" customWidth="1"/>
    <col min="3" max="4" width="7.625" style="51" customWidth="1"/>
    <col min="5" max="6" width="7.125" style="51" customWidth="1"/>
    <col min="7" max="10" width="6.75390625" style="51" customWidth="1"/>
    <col min="11" max="11" width="7.625" style="51" customWidth="1"/>
    <col min="12" max="12" width="5.625" style="61" customWidth="1"/>
    <col min="13" max="13" width="5.625" style="51" customWidth="1"/>
    <col min="14" max="14" width="8.00390625" style="51" customWidth="1"/>
    <col min="15" max="25" width="6.75390625" style="51" customWidth="1"/>
    <col min="26" max="16384" width="8.00390625" style="51" customWidth="1"/>
  </cols>
  <sheetData>
    <row r="1" spans="1:6" ht="18" customHeight="1">
      <c r="A1" s="843" t="s">
        <v>568</v>
      </c>
      <c r="B1" s="60"/>
      <c r="C1" s="53"/>
      <c r="D1" s="53"/>
      <c r="E1" s="53"/>
      <c r="F1" s="53"/>
    </row>
    <row r="2" spans="1:6" ht="6" customHeight="1">
      <c r="A2" s="60"/>
      <c r="B2" s="60"/>
      <c r="C2" s="53"/>
      <c r="D2" s="53"/>
      <c r="E2" s="53"/>
      <c r="F2" s="53"/>
    </row>
    <row r="3" spans="1:13" ht="24" customHeight="1">
      <c r="A3" s="1026" t="s">
        <v>163</v>
      </c>
      <c r="B3" s="1027"/>
      <c r="C3" s="1020" t="s">
        <v>673</v>
      </c>
      <c r="D3" s="1027" t="s">
        <v>255</v>
      </c>
      <c r="E3" s="1027"/>
      <c r="F3" s="1027"/>
      <c r="G3" s="1027"/>
      <c r="H3" s="1027"/>
      <c r="I3" s="1027"/>
      <c r="J3" s="1027"/>
      <c r="K3" s="1020" t="s">
        <v>256</v>
      </c>
      <c r="L3" s="1022" t="s">
        <v>257</v>
      </c>
      <c r="M3" s="1024" t="s">
        <v>258</v>
      </c>
    </row>
    <row r="4" spans="1:13" ht="22.5" customHeight="1">
      <c r="A4" s="1028"/>
      <c r="B4" s="1029"/>
      <c r="C4" s="1021"/>
      <c r="D4" s="1029" t="s">
        <v>247</v>
      </c>
      <c r="E4" s="1029" t="s">
        <v>259</v>
      </c>
      <c r="F4" s="1029"/>
      <c r="G4" s="1029"/>
      <c r="H4" s="1029"/>
      <c r="I4" s="1029"/>
      <c r="J4" s="1021" t="s">
        <v>260</v>
      </c>
      <c r="K4" s="1021"/>
      <c r="L4" s="1023"/>
      <c r="M4" s="1025"/>
    </row>
    <row r="5" spans="1:13" ht="45.75" customHeight="1">
      <c r="A5" s="1028"/>
      <c r="B5" s="1029"/>
      <c r="C5" s="1021"/>
      <c r="D5" s="1029"/>
      <c r="E5" s="809" t="s">
        <v>247</v>
      </c>
      <c r="F5" s="810" t="s">
        <v>261</v>
      </c>
      <c r="G5" s="810" t="s">
        <v>262</v>
      </c>
      <c r="H5" s="810" t="s">
        <v>263</v>
      </c>
      <c r="I5" s="810" t="s">
        <v>264</v>
      </c>
      <c r="J5" s="1021"/>
      <c r="K5" s="1021"/>
      <c r="L5" s="1023"/>
      <c r="M5" s="1025"/>
    </row>
    <row r="6" spans="1:13" ht="14.25" customHeight="1">
      <c r="A6" s="804"/>
      <c r="B6" s="805"/>
      <c r="C6" s="806" t="s">
        <v>68</v>
      </c>
      <c r="D6" s="806" t="s">
        <v>68</v>
      </c>
      <c r="E6" s="806" t="s">
        <v>68</v>
      </c>
      <c r="F6" s="806" t="s">
        <v>68</v>
      </c>
      <c r="G6" s="806" t="s">
        <v>68</v>
      </c>
      <c r="H6" s="806" t="s">
        <v>68</v>
      </c>
      <c r="I6" s="806" t="s">
        <v>68</v>
      </c>
      <c r="J6" s="806" t="s">
        <v>68</v>
      </c>
      <c r="K6" s="806" t="s">
        <v>68</v>
      </c>
      <c r="L6" s="807" t="s">
        <v>47</v>
      </c>
      <c r="M6" s="808" t="s">
        <v>47</v>
      </c>
    </row>
    <row r="7" spans="1:13" ht="21" customHeight="1">
      <c r="A7" s="792" t="s">
        <v>672</v>
      </c>
      <c r="B7" s="793" t="s">
        <v>43</v>
      </c>
      <c r="C7" s="794">
        <v>64126</v>
      </c>
      <c r="D7" s="794">
        <f aca="true" t="shared" si="0" ref="D7:D15">E7+J7</f>
        <v>36998</v>
      </c>
      <c r="E7" s="794">
        <f aca="true" t="shared" si="1" ref="E7:E15">SUM(F7:I7)</f>
        <v>35305</v>
      </c>
      <c r="F7" s="794">
        <f aca="true" t="shared" si="2" ref="F7:K7">F8+F9</f>
        <v>29751</v>
      </c>
      <c r="G7" s="794">
        <f t="shared" si="2"/>
        <v>4416</v>
      </c>
      <c r="H7" s="794">
        <f t="shared" si="2"/>
        <v>725</v>
      </c>
      <c r="I7" s="794">
        <f t="shared" si="2"/>
        <v>413</v>
      </c>
      <c r="J7" s="794">
        <f t="shared" si="2"/>
        <v>1693</v>
      </c>
      <c r="K7" s="794">
        <f t="shared" si="2"/>
        <v>26893</v>
      </c>
      <c r="L7" s="795">
        <f aca="true" t="shared" si="3" ref="L7:L15">ROUND(E7/C7,3)*100</f>
        <v>55.1</v>
      </c>
      <c r="M7" s="796">
        <f aca="true" t="shared" si="4" ref="M7:M15">ROUND(J7/D7*100,1)</f>
        <v>4.6</v>
      </c>
    </row>
    <row r="8" spans="1:13" ht="21" customHeight="1">
      <c r="A8" s="797" t="s">
        <v>671</v>
      </c>
      <c r="B8" s="793" t="s">
        <v>65</v>
      </c>
      <c r="C8" s="794">
        <v>29376</v>
      </c>
      <c r="D8" s="794">
        <f t="shared" si="0"/>
        <v>22996</v>
      </c>
      <c r="E8" s="794">
        <f t="shared" si="1"/>
        <v>21948</v>
      </c>
      <c r="F8" s="794">
        <v>21229</v>
      </c>
      <c r="G8" s="794">
        <v>141</v>
      </c>
      <c r="H8" s="794">
        <v>339</v>
      </c>
      <c r="I8" s="794">
        <v>239</v>
      </c>
      <c r="J8" s="794">
        <v>1048</v>
      </c>
      <c r="K8" s="794">
        <v>6240</v>
      </c>
      <c r="L8" s="795">
        <f t="shared" si="3"/>
        <v>74.7</v>
      </c>
      <c r="M8" s="796">
        <f t="shared" si="4"/>
        <v>4.6</v>
      </c>
    </row>
    <row r="9" spans="1:13" ht="21" customHeight="1">
      <c r="A9" s="812"/>
      <c r="B9" s="813" t="s">
        <v>66</v>
      </c>
      <c r="C9" s="814">
        <v>34750</v>
      </c>
      <c r="D9" s="814">
        <f t="shared" si="0"/>
        <v>14002</v>
      </c>
      <c r="E9" s="814">
        <f t="shared" si="1"/>
        <v>13357</v>
      </c>
      <c r="F9" s="814">
        <v>8522</v>
      </c>
      <c r="G9" s="814">
        <v>4275</v>
      </c>
      <c r="H9" s="814">
        <v>386</v>
      </c>
      <c r="I9" s="814">
        <v>174</v>
      </c>
      <c r="J9" s="814">
        <v>645</v>
      </c>
      <c r="K9" s="814">
        <v>20653</v>
      </c>
      <c r="L9" s="815">
        <f t="shared" si="3"/>
        <v>38.4</v>
      </c>
      <c r="M9" s="816">
        <f t="shared" si="4"/>
        <v>4.6</v>
      </c>
    </row>
    <row r="10" spans="1:13" ht="21" customHeight="1">
      <c r="A10" s="811"/>
      <c r="B10" s="793" t="s">
        <v>43</v>
      </c>
      <c r="C10" s="794">
        <v>73113</v>
      </c>
      <c r="D10" s="794">
        <f t="shared" si="0"/>
        <v>40979</v>
      </c>
      <c r="E10" s="794">
        <f t="shared" si="1"/>
        <v>39240</v>
      </c>
      <c r="F10" s="794">
        <f aca="true" t="shared" si="5" ref="F10:K10">F11+F12</f>
        <v>33089</v>
      </c>
      <c r="G10" s="794">
        <f t="shared" si="5"/>
        <v>4711</v>
      </c>
      <c r="H10" s="794">
        <f t="shared" si="5"/>
        <v>892</v>
      </c>
      <c r="I10" s="794">
        <f t="shared" si="5"/>
        <v>548</v>
      </c>
      <c r="J10" s="794">
        <f t="shared" si="5"/>
        <v>1739</v>
      </c>
      <c r="K10" s="794">
        <f t="shared" si="5"/>
        <v>30215</v>
      </c>
      <c r="L10" s="795">
        <f t="shared" si="3"/>
        <v>53.7</v>
      </c>
      <c r="M10" s="796">
        <f t="shared" si="4"/>
        <v>4.2</v>
      </c>
    </row>
    <row r="11" spans="1:13" ht="21" customHeight="1">
      <c r="A11" s="797" t="s">
        <v>265</v>
      </c>
      <c r="B11" s="793" t="s">
        <v>65</v>
      </c>
      <c r="C11" s="794">
        <v>33238</v>
      </c>
      <c r="D11" s="794">
        <f t="shared" si="0"/>
        <v>24580</v>
      </c>
      <c r="E11" s="794">
        <f t="shared" si="1"/>
        <v>23523</v>
      </c>
      <c r="F11" s="794">
        <v>22578</v>
      </c>
      <c r="G11" s="794">
        <v>210</v>
      </c>
      <c r="H11" s="794">
        <v>432</v>
      </c>
      <c r="I11" s="794">
        <v>303</v>
      </c>
      <c r="J11" s="794">
        <v>1057</v>
      </c>
      <c r="K11" s="794">
        <v>7487</v>
      </c>
      <c r="L11" s="795">
        <f t="shared" si="3"/>
        <v>70.8</v>
      </c>
      <c r="M11" s="796">
        <f t="shared" si="4"/>
        <v>4.3</v>
      </c>
    </row>
    <row r="12" spans="1:13" ht="21" customHeight="1">
      <c r="A12" s="812"/>
      <c r="B12" s="813" t="s">
        <v>66</v>
      </c>
      <c r="C12" s="814">
        <v>39875</v>
      </c>
      <c r="D12" s="814">
        <f t="shared" si="0"/>
        <v>16399</v>
      </c>
      <c r="E12" s="814">
        <f t="shared" si="1"/>
        <v>15717</v>
      </c>
      <c r="F12" s="814">
        <v>10511</v>
      </c>
      <c r="G12" s="814">
        <v>4501</v>
      </c>
      <c r="H12" s="814">
        <v>460</v>
      </c>
      <c r="I12" s="814">
        <v>245</v>
      </c>
      <c r="J12" s="814">
        <v>682</v>
      </c>
      <c r="K12" s="814">
        <v>22728</v>
      </c>
      <c r="L12" s="815">
        <f t="shared" si="3"/>
        <v>39.4</v>
      </c>
      <c r="M12" s="816">
        <f t="shared" si="4"/>
        <v>4.2</v>
      </c>
    </row>
    <row r="13" spans="1:13" ht="21" customHeight="1">
      <c r="A13" s="811"/>
      <c r="B13" s="793" t="s">
        <v>43</v>
      </c>
      <c r="C13" s="794">
        <v>78720</v>
      </c>
      <c r="D13" s="794">
        <f t="shared" si="0"/>
        <v>43621</v>
      </c>
      <c r="E13" s="794">
        <f t="shared" si="1"/>
        <v>41310</v>
      </c>
      <c r="F13" s="794">
        <f aca="true" t="shared" si="6" ref="F13:K13">F14+F15</f>
        <v>33960</v>
      </c>
      <c r="G13" s="794">
        <f t="shared" si="6"/>
        <v>5753</v>
      </c>
      <c r="H13" s="794">
        <f t="shared" si="6"/>
        <v>957</v>
      </c>
      <c r="I13" s="794">
        <f t="shared" si="6"/>
        <v>640</v>
      </c>
      <c r="J13" s="794">
        <f t="shared" si="6"/>
        <v>2311</v>
      </c>
      <c r="K13" s="794">
        <f t="shared" si="6"/>
        <v>32977</v>
      </c>
      <c r="L13" s="795">
        <f t="shared" si="3"/>
        <v>52.5</v>
      </c>
      <c r="M13" s="796">
        <f t="shared" si="4"/>
        <v>5.3</v>
      </c>
    </row>
    <row r="14" spans="1:13" ht="21" customHeight="1">
      <c r="A14" s="797" t="s">
        <v>266</v>
      </c>
      <c r="B14" s="793" t="s">
        <v>65</v>
      </c>
      <c r="C14" s="794">
        <v>35348</v>
      </c>
      <c r="D14" s="794">
        <f t="shared" si="0"/>
        <v>25424</v>
      </c>
      <c r="E14" s="794">
        <f t="shared" si="1"/>
        <v>24007</v>
      </c>
      <c r="F14" s="794">
        <v>22917</v>
      </c>
      <c r="G14" s="794">
        <v>318</v>
      </c>
      <c r="H14" s="794">
        <v>466</v>
      </c>
      <c r="I14" s="794">
        <v>306</v>
      </c>
      <c r="J14" s="794">
        <v>1417</v>
      </c>
      <c r="K14" s="794">
        <v>8621</v>
      </c>
      <c r="L14" s="795">
        <f t="shared" si="3"/>
        <v>67.9</v>
      </c>
      <c r="M14" s="796">
        <f t="shared" si="4"/>
        <v>5.6</v>
      </c>
    </row>
    <row r="15" spans="1:13" ht="21" customHeight="1">
      <c r="A15" s="812"/>
      <c r="B15" s="813" t="s">
        <v>66</v>
      </c>
      <c r="C15" s="814">
        <v>43372</v>
      </c>
      <c r="D15" s="814">
        <f t="shared" si="0"/>
        <v>18197</v>
      </c>
      <c r="E15" s="814">
        <f t="shared" si="1"/>
        <v>17303</v>
      </c>
      <c r="F15" s="814">
        <v>11043</v>
      </c>
      <c r="G15" s="814">
        <v>5435</v>
      </c>
      <c r="H15" s="814">
        <v>491</v>
      </c>
      <c r="I15" s="814">
        <v>334</v>
      </c>
      <c r="J15" s="814">
        <v>894</v>
      </c>
      <c r="K15" s="814">
        <v>24356</v>
      </c>
      <c r="L15" s="815">
        <f t="shared" si="3"/>
        <v>39.900000000000006</v>
      </c>
      <c r="M15" s="816">
        <f t="shared" si="4"/>
        <v>4.9</v>
      </c>
    </row>
    <row r="16" spans="1:13" ht="21" customHeight="1">
      <c r="A16" s="803"/>
      <c r="B16" s="793" t="s">
        <v>43</v>
      </c>
      <c r="C16" s="794">
        <v>80390</v>
      </c>
      <c r="D16" s="794">
        <v>42878</v>
      </c>
      <c r="E16" s="794">
        <v>40469</v>
      </c>
      <c r="F16" s="794">
        <v>33332</v>
      </c>
      <c r="G16" s="794">
        <v>5710</v>
      </c>
      <c r="H16" s="794">
        <v>769</v>
      </c>
      <c r="I16" s="794">
        <v>658</v>
      </c>
      <c r="J16" s="794">
        <v>2409</v>
      </c>
      <c r="K16" s="794">
        <v>33065</v>
      </c>
      <c r="L16" s="795">
        <f aca="true" t="shared" si="7" ref="L16:L21">ROUND(E16/C16,3)*100</f>
        <v>50.3</v>
      </c>
      <c r="M16" s="796">
        <f aca="true" t="shared" si="8" ref="M16:M21">ROUND(J16/D16*100,1)</f>
        <v>5.6</v>
      </c>
    </row>
    <row r="17" spans="1:13" ht="21" customHeight="1">
      <c r="A17" s="797" t="s">
        <v>267</v>
      </c>
      <c r="B17" s="793" t="s">
        <v>65</v>
      </c>
      <c r="C17" s="794">
        <v>35802</v>
      </c>
      <c r="D17" s="794">
        <v>24662</v>
      </c>
      <c r="E17" s="794">
        <v>23165</v>
      </c>
      <c r="F17" s="794">
        <v>22096</v>
      </c>
      <c r="G17" s="794">
        <v>391</v>
      </c>
      <c r="H17" s="794">
        <v>387</v>
      </c>
      <c r="I17" s="794">
        <v>291</v>
      </c>
      <c r="J17" s="794">
        <v>1497</v>
      </c>
      <c r="K17" s="794">
        <v>9057</v>
      </c>
      <c r="L17" s="795">
        <f t="shared" si="7"/>
        <v>64.7</v>
      </c>
      <c r="M17" s="796">
        <f t="shared" si="8"/>
        <v>6.1</v>
      </c>
    </row>
    <row r="18" spans="1:13" ht="21" customHeight="1">
      <c r="A18" s="812"/>
      <c r="B18" s="813" t="s">
        <v>66</v>
      </c>
      <c r="C18" s="814">
        <v>44588</v>
      </c>
      <c r="D18" s="814">
        <v>18216</v>
      </c>
      <c r="E18" s="814">
        <v>17304</v>
      </c>
      <c r="F18" s="814">
        <v>11236</v>
      </c>
      <c r="G18" s="814">
        <v>5319</v>
      </c>
      <c r="H18" s="814">
        <v>382</v>
      </c>
      <c r="I18" s="814">
        <v>367</v>
      </c>
      <c r="J18" s="814">
        <v>912</v>
      </c>
      <c r="K18" s="814">
        <v>24008</v>
      </c>
      <c r="L18" s="815">
        <f t="shared" si="7"/>
        <v>38.800000000000004</v>
      </c>
      <c r="M18" s="816">
        <f t="shared" si="8"/>
        <v>5</v>
      </c>
    </row>
    <row r="19" spans="1:13" ht="21" customHeight="1">
      <c r="A19" s="811"/>
      <c r="B19" s="793" t="s">
        <v>43</v>
      </c>
      <c r="C19" s="794">
        <v>82073</v>
      </c>
      <c r="D19" s="794">
        <v>40685</v>
      </c>
      <c r="E19" s="794">
        <v>39218</v>
      </c>
      <c r="F19" s="794">
        <v>31500</v>
      </c>
      <c r="G19" s="794">
        <v>6245</v>
      </c>
      <c r="H19" s="794">
        <v>695</v>
      </c>
      <c r="I19" s="794">
        <v>778</v>
      </c>
      <c r="J19" s="794">
        <v>1467</v>
      </c>
      <c r="K19" s="794">
        <v>33921</v>
      </c>
      <c r="L19" s="795">
        <f t="shared" si="7"/>
        <v>47.8</v>
      </c>
      <c r="M19" s="796">
        <f t="shared" si="8"/>
        <v>3.6</v>
      </c>
    </row>
    <row r="20" spans="1:13" ht="21" customHeight="1">
      <c r="A20" s="797" t="s">
        <v>591</v>
      </c>
      <c r="B20" s="793" t="s">
        <v>65</v>
      </c>
      <c r="C20" s="794">
        <v>36312</v>
      </c>
      <c r="D20" s="794">
        <v>22543</v>
      </c>
      <c r="E20" s="794">
        <v>21651</v>
      </c>
      <c r="F20" s="794">
        <v>20491</v>
      </c>
      <c r="G20" s="794">
        <v>490</v>
      </c>
      <c r="H20" s="794">
        <v>340</v>
      </c>
      <c r="I20" s="794">
        <v>330</v>
      </c>
      <c r="J20" s="794">
        <v>892</v>
      </c>
      <c r="K20" s="794">
        <v>10291</v>
      </c>
      <c r="L20" s="795">
        <f t="shared" si="7"/>
        <v>59.599999999999994</v>
      </c>
      <c r="M20" s="796">
        <f t="shared" si="8"/>
        <v>4</v>
      </c>
    </row>
    <row r="21" spans="1:13" ht="21" customHeight="1">
      <c r="A21" s="798"/>
      <c r="B21" s="800" t="s">
        <v>66</v>
      </c>
      <c r="C21" s="799">
        <v>45761</v>
      </c>
      <c r="D21" s="799">
        <v>18142</v>
      </c>
      <c r="E21" s="799">
        <v>17567</v>
      </c>
      <c r="F21" s="799">
        <v>11009</v>
      </c>
      <c r="G21" s="799">
        <v>5755</v>
      </c>
      <c r="H21" s="799">
        <v>355</v>
      </c>
      <c r="I21" s="799">
        <v>448</v>
      </c>
      <c r="J21" s="799">
        <v>575</v>
      </c>
      <c r="K21" s="799">
        <v>23630</v>
      </c>
      <c r="L21" s="801">
        <f t="shared" si="7"/>
        <v>38.4</v>
      </c>
      <c r="M21" s="802">
        <f t="shared" si="8"/>
        <v>3.2</v>
      </c>
    </row>
    <row r="22" ht="13.5">
      <c r="A22" s="51" t="s">
        <v>670</v>
      </c>
    </row>
    <row r="23" ht="13.5" customHeight="1">
      <c r="L23" s="51"/>
    </row>
    <row r="24" ht="13.5" customHeight="1">
      <c r="L24" s="51"/>
    </row>
    <row r="25" ht="13.5" customHeight="1">
      <c r="L25" s="51"/>
    </row>
    <row r="26" spans="1:12" ht="13.5">
      <c r="A26" s="844" t="s">
        <v>711</v>
      </c>
      <c r="L26" s="51"/>
    </row>
    <row r="27" ht="14.25">
      <c r="L27" s="51"/>
    </row>
    <row r="28" ht="14.25">
      <c r="L28" s="51"/>
    </row>
    <row r="29" ht="14.25">
      <c r="L29" s="51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3.5">
      <c r="M45" s="828" t="s">
        <v>712</v>
      </c>
    </row>
    <row r="47" spans="16:22" ht="13.5">
      <c r="P47" s="63"/>
      <c r="Q47" s="63"/>
      <c r="R47" s="63"/>
      <c r="S47" s="63"/>
      <c r="T47" s="63"/>
      <c r="U47" s="63"/>
      <c r="V47" s="63"/>
    </row>
    <row r="48" spans="16:22" ht="13.5">
      <c r="P48" s="64"/>
      <c r="Q48" s="65"/>
      <c r="R48" s="65"/>
      <c r="S48" s="65"/>
      <c r="T48" s="65"/>
      <c r="U48" s="65"/>
      <c r="V48" s="65"/>
    </row>
    <row r="49" spans="16:22" ht="13.5">
      <c r="P49" s="64"/>
      <c r="Q49" s="65"/>
      <c r="R49" s="65"/>
      <c r="S49" s="65"/>
      <c r="T49" s="65"/>
      <c r="U49" s="65"/>
      <c r="V49" s="65"/>
    </row>
    <row r="50" spans="16:22" ht="13.5">
      <c r="P50" s="64"/>
      <c r="Q50" s="65"/>
      <c r="R50" s="65"/>
      <c r="S50" s="65"/>
      <c r="T50" s="65"/>
      <c r="U50" s="65"/>
      <c r="V50" s="65"/>
    </row>
  </sheetData>
  <sheetProtection/>
  <mergeCells count="9">
    <mergeCell ref="K3:K5"/>
    <mergeCell ref="L3:L5"/>
    <mergeCell ref="M3:M5"/>
    <mergeCell ref="A3:B5"/>
    <mergeCell ref="C3:C5"/>
    <mergeCell ref="D3:J3"/>
    <mergeCell ref="E4:I4"/>
    <mergeCell ref="J4:J5"/>
    <mergeCell ref="D4:D5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9" sqref="A29:IV29"/>
    </sheetView>
  </sheetViews>
  <sheetFormatPr defaultColWidth="8.00390625" defaultRowHeight="13.5"/>
  <cols>
    <col min="1" max="1" width="14.75390625" style="51" customWidth="1"/>
    <col min="2" max="7" width="10.75390625" style="51" customWidth="1"/>
    <col min="8" max="16384" width="8.00390625" style="51" customWidth="1"/>
  </cols>
  <sheetData>
    <row r="1" ht="13.5">
      <c r="A1" s="844" t="s">
        <v>713</v>
      </c>
    </row>
    <row r="22" ht="18" customHeight="1">
      <c r="A22" s="47" t="s">
        <v>567</v>
      </c>
    </row>
    <row r="23" spans="1:7" ht="15.75" customHeight="1">
      <c r="A23" s="933" t="s">
        <v>243</v>
      </c>
      <c r="B23" s="1030" t="s">
        <v>65</v>
      </c>
      <c r="C23" s="1030"/>
      <c r="D23" s="1030"/>
      <c r="E23" s="1030" t="s">
        <v>66</v>
      </c>
      <c r="F23" s="1030"/>
      <c r="G23" s="1031"/>
    </row>
    <row r="24" spans="1:7" ht="15.75" customHeight="1">
      <c r="A24" s="934"/>
      <c r="B24" s="334" t="s">
        <v>247</v>
      </c>
      <c r="C24" s="334" t="s">
        <v>268</v>
      </c>
      <c r="D24" s="334" t="s">
        <v>674</v>
      </c>
      <c r="E24" s="334" t="s">
        <v>247</v>
      </c>
      <c r="F24" s="334" t="s">
        <v>268</v>
      </c>
      <c r="G24" s="335" t="s">
        <v>674</v>
      </c>
    </row>
    <row r="25" spans="1:7" ht="15" customHeight="1">
      <c r="A25" s="336" t="s">
        <v>247</v>
      </c>
      <c r="B25" s="337">
        <v>36312</v>
      </c>
      <c r="C25" s="337">
        <v>21651</v>
      </c>
      <c r="D25" s="338">
        <f aca="true" t="shared" si="0" ref="D25:D36">C25/B25*100</f>
        <v>59.62491738268341</v>
      </c>
      <c r="E25" s="337">
        <v>45761</v>
      </c>
      <c r="F25" s="337">
        <v>17567</v>
      </c>
      <c r="G25" s="339">
        <f aca="true" t="shared" si="1" ref="G25:G36">F25/E25*100</f>
        <v>38.38858416555582</v>
      </c>
    </row>
    <row r="26" spans="1:7" ht="15" customHeight="1">
      <c r="A26" s="344" t="s">
        <v>675</v>
      </c>
      <c r="B26" s="337">
        <v>2235</v>
      </c>
      <c r="C26" s="337">
        <v>247</v>
      </c>
      <c r="D26" s="338">
        <f t="shared" si="0"/>
        <v>11.05145413870246</v>
      </c>
      <c r="E26" s="337">
        <v>2156</v>
      </c>
      <c r="F26" s="337">
        <v>177</v>
      </c>
      <c r="G26" s="339">
        <f t="shared" si="1"/>
        <v>8.20964749536178</v>
      </c>
    </row>
    <row r="27" spans="1:7" ht="15" customHeight="1">
      <c r="A27" s="336" t="s">
        <v>88</v>
      </c>
      <c r="B27" s="337">
        <v>1704</v>
      </c>
      <c r="C27" s="337">
        <v>668</v>
      </c>
      <c r="D27" s="338">
        <f t="shared" si="0"/>
        <v>39.201877934272304</v>
      </c>
      <c r="E27" s="337">
        <v>1914</v>
      </c>
      <c r="F27" s="337">
        <v>925</v>
      </c>
      <c r="G27" s="339">
        <f t="shared" si="1"/>
        <v>48.32810867293626</v>
      </c>
    </row>
    <row r="28" spans="1:7" ht="15" customHeight="1">
      <c r="A28" s="336" t="s">
        <v>89</v>
      </c>
      <c r="B28" s="337">
        <v>1590</v>
      </c>
      <c r="C28" s="337">
        <v>1064</v>
      </c>
      <c r="D28" s="338">
        <f t="shared" si="0"/>
        <v>66.91823899371069</v>
      </c>
      <c r="E28" s="337">
        <v>1944</v>
      </c>
      <c r="F28" s="337">
        <v>1296</v>
      </c>
      <c r="G28" s="339">
        <f t="shared" si="1"/>
        <v>66.66666666666666</v>
      </c>
    </row>
    <row r="29" spans="1:7" ht="15" customHeight="1">
      <c r="A29" s="336" t="s">
        <v>90</v>
      </c>
      <c r="B29" s="337">
        <v>2072</v>
      </c>
      <c r="C29" s="337">
        <v>1530</v>
      </c>
      <c r="D29" s="338">
        <f t="shared" si="0"/>
        <v>73.84169884169884</v>
      </c>
      <c r="E29" s="337">
        <v>2594</v>
      </c>
      <c r="F29" s="337">
        <v>1450</v>
      </c>
      <c r="G29" s="339">
        <f t="shared" si="1"/>
        <v>55.898226676946805</v>
      </c>
    </row>
    <row r="30" spans="1:7" ht="15" customHeight="1">
      <c r="A30" s="336" t="s">
        <v>91</v>
      </c>
      <c r="B30" s="337">
        <v>2590</v>
      </c>
      <c r="C30" s="337">
        <v>2052</v>
      </c>
      <c r="D30" s="338">
        <f t="shared" si="0"/>
        <v>79.22779922779922</v>
      </c>
      <c r="E30" s="337">
        <v>3316</v>
      </c>
      <c r="F30" s="337">
        <v>1680</v>
      </c>
      <c r="G30" s="339">
        <f t="shared" si="1"/>
        <v>50.663449939686366</v>
      </c>
    </row>
    <row r="31" spans="1:7" ht="15" customHeight="1">
      <c r="A31" s="336" t="s">
        <v>92</v>
      </c>
      <c r="B31" s="337">
        <v>3518</v>
      </c>
      <c r="C31" s="337">
        <v>2808</v>
      </c>
      <c r="D31" s="338">
        <f t="shared" si="0"/>
        <v>79.81807845366686</v>
      </c>
      <c r="E31" s="337">
        <v>4447</v>
      </c>
      <c r="F31" s="337">
        <v>2396</v>
      </c>
      <c r="G31" s="339">
        <f t="shared" si="1"/>
        <v>53.87901956375084</v>
      </c>
    </row>
    <row r="32" spans="1:7" ht="15" customHeight="1">
      <c r="A32" s="336" t="s">
        <v>93</v>
      </c>
      <c r="B32" s="337">
        <v>3537</v>
      </c>
      <c r="C32" s="337">
        <v>2878</v>
      </c>
      <c r="D32" s="338">
        <f t="shared" si="0"/>
        <v>81.3683912920554</v>
      </c>
      <c r="E32" s="337">
        <v>4144</v>
      </c>
      <c r="F32" s="337">
        <v>2374</v>
      </c>
      <c r="G32" s="339">
        <f t="shared" si="1"/>
        <v>57.28764478764479</v>
      </c>
    </row>
    <row r="33" spans="1:7" ht="15" customHeight="1">
      <c r="A33" s="336" t="s">
        <v>94</v>
      </c>
      <c r="B33" s="337">
        <v>3010</v>
      </c>
      <c r="C33" s="337">
        <v>2548</v>
      </c>
      <c r="D33" s="338">
        <f t="shared" si="0"/>
        <v>84.65116279069768</v>
      </c>
      <c r="E33" s="337">
        <v>3616</v>
      </c>
      <c r="F33" s="337">
        <v>2090</v>
      </c>
      <c r="G33" s="339">
        <f t="shared" si="1"/>
        <v>57.79867256637168</v>
      </c>
    </row>
    <row r="34" spans="1:7" ht="15" customHeight="1">
      <c r="A34" s="336" t="s">
        <v>95</v>
      </c>
      <c r="B34" s="337">
        <v>2613</v>
      </c>
      <c r="C34" s="337">
        <v>2263</v>
      </c>
      <c r="D34" s="338">
        <f t="shared" si="0"/>
        <v>86.6054343666284</v>
      </c>
      <c r="E34" s="337">
        <v>3113</v>
      </c>
      <c r="F34" s="337">
        <v>1745</v>
      </c>
      <c r="G34" s="339">
        <f t="shared" si="1"/>
        <v>56.055252168326376</v>
      </c>
    </row>
    <row r="35" spans="1:7" ht="15" customHeight="1">
      <c r="A35" s="336" t="s">
        <v>96</v>
      </c>
      <c r="B35" s="337">
        <v>2708</v>
      </c>
      <c r="C35" s="337">
        <v>2046</v>
      </c>
      <c r="D35" s="338">
        <f t="shared" si="0"/>
        <v>75.55391432791728</v>
      </c>
      <c r="E35" s="337">
        <v>3309</v>
      </c>
      <c r="F35" s="337">
        <v>1354</v>
      </c>
      <c r="G35" s="339">
        <f t="shared" si="1"/>
        <v>40.91870655787247</v>
      </c>
    </row>
    <row r="36" spans="1:7" ht="15" customHeight="1">
      <c r="A36" s="340" t="s">
        <v>269</v>
      </c>
      <c r="B36" s="341">
        <v>10735</v>
      </c>
      <c r="C36" s="341">
        <v>3547</v>
      </c>
      <c r="D36" s="342">
        <f t="shared" si="0"/>
        <v>33.04145319049837</v>
      </c>
      <c r="E36" s="341">
        <v>15208</v>
      </c>
      <c r="F36" s="341">
        <v>2080</v>
      </c>
      <c r="G36" s="343">
        <f t="shared" si="1"/>
        <v>13.67701209889532</v>
      </c>
    </row>
    <row r="37" spans="1:7" ht="15" customHeight="1">
      <c r="A37" s="825"/>
      <c r="B37" s="829"/>
      <c r="C37" s="829"/>
      <c r="D37" s="830"/>
      <c r="E37" s="829"/>
      <c r="F37" s="829"/>
      <c r="G37" s="830"/>
    </row>
    <row r="39" ht="13.5">
      <c r="A39" s="844" t="s">
        <v>714</v>
      </c>
    </row>
  </sheetData>
  <sheetProtection/>
  <mergeCells count="3">
    <mergeCell ref="B23:D23"/>
    <mergeCell ref="E23:G23"/>
    <mergeCell ref="A23:A24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75390625" style="71" customWidth="1"/>
    <col min="2" max="2" width="0.875" style="71" customWidth="1"/>
    <col min="3" max="3" width="8.875" style="71" customWidth="1"/>
    <col min="4" max="6" width="7.875" style="71" customWidth="1"/>
    <col min="7" max="7" width="8.375" style="73" customWidth="1"/>
    <col min="8" max="8" width="7.125" style="74" customWidth="1"/>
    <col min="9" max="10" width="7.00390625" style="73" customWidth="1"/>
    <col min="11" max="11" width="7.875" style="95" customWidth="1"/>
    <col min="12" max="12" width="8.25390625" style="95" customWidth="1"/>
    <col min="13" max="16384" width="9.00390625" style="71" customWidth="1"/>
  </cols>
  <sheetData>
    <row r="1" spans="1:2" ht="13.5">
      <c r="A1" s="8" t="s">
        <v>566</v>
      </c>
      <c r="B1" s="72"/>
    </row>
    <row r="2" ht="6" customHeight="1"/>
    <row r="3" spans="1:12" ht="12.75" customHeight="1">
      <c r="A3" s="1036" t="s">
        <v>330</v>
      </c>
      <c r="B3" s="1037"/>
      <c r="C3" s="1032" t="s">
        <v>331</v>
      </c>
      <c r="D3" s="1032"/>
      <c r="E3" s="1032"/>
      <c r="F3" s="1032" t="s">
        <v>332</v>
      </c>
      <c r="G3" s="1034" t="s">
        <v>333</v>
      </c>
      <c r="H3" s="1042" t="s">
        <v>334</v>
      </c>
      <c r="I3" s="1044" t="s">
        <v>335</v>
      </c>
      <c r="J3" s="1044" t="s">
        <v>336</v>
      </c>
      <c r="K3" s="1046" t="s">
        <v>587</v>
      </c>
      <c r="L3" s="1040" t="s">
        <v>588</v>
      </c>
    </row>
    <row r="4" spans="1:12" ht="12.75" customHeight="1">
      <c r="A4" s="1038"/>
      <c r="B4" s="1039"/>
      <c r="C4" s="75" t="s">
        <v>273</v>
      </c>
      <c r="D4" s="75" t="s">
        <v>337</v>
      </c>
      <c r="E4" s="75" t="s">
        <v>338</v>
      </c>
      <c r="F4" s="1033"/>
      <c r="G4" s="1035"/>
      <c r="H4" s="1043"/>
      <c r="I4" s="1045"/>
      <c r="J4" s="1045"/>
      <c r="K4" s="1047"/>
      <c r="L4" s="1041"/>
    </row>
    <row r="5" spans="1:12" ht="7.5" customHeight="1">
      <c r="A5" s="69"/>
      <c r="B5" s="70"/>
      <c r="C5" s="76" t="s">
        <v>1</v>
      </c>
      <c r="D5" s="77" t="s">
        <v>1</v>
      </c>
      <c r="E5" s="77" t="s">
        <v>1</v>
      </c>
      <c r="F5" s="77" t="s">
        <v>2</v>
      </c>
      <c r="G5" s="77" t="s">
        <v>1</v>
      </c>
      <c r="H5" s="78" t="s">
        <v>272</v>
      </c>
      <c r="I5" s="78" t="s">
        <v>272</v>
      </c>
      <c r="J5" s="78" t="s">
        <v>272</v>
      </c>
      <c r="K5" s="308" t="s">
        <v>1</v>
      </c>
      <c r="L5" s="259" t="s">
        <v>2</v>
      </c>
    </row>
    <row r="6" spans="1:12" ht="12" customHeight="1">
      <c r="A6" s="345" t="s">
        <v>273</v>
      </c>
      <c r="B6" s="79"/>
      <c r="C6" s="80">
        <v>95350</v>
      </c>
      <c r="D6" s="81">
        <v>43089</v>
      </c>
      <c r="E6" s="81">
        <v>52261</v>
      </c>
      <c r="F6" s="81">
        <v>41881</v>
      </c>
      <c r="G6" s="82">
        <f>C6/F6</f>
        <v>2.276688713258996</v>
      </c>
      <c r="H6" s="96">
        <f aca="true" t="shared" si="0" ref="H6:H37">ROUND(D6/E6,3)*100</f>
        <v>82.39999999999999</v>
      </c>
      <c r="I6" s="83">
        <f aca="true" t="shared" si="1" ref="I6:I37">ROUND(C6/K6*100,1)</f>
        <v>102.3</v>
      </c>
      <c r="J6" s="96">
        <f aca="true" t="shared" si="2" ref="J6:J37">ROUND(F6/L6*100,1)</f>
        <v>105.4</v>
      </c>
      <c r="K6" s="309">
        <v>93238</v>
      </c>
      <c r="L6" s="260">
        <v>39753</v>
      </c>
    </row>
    <row r="7" spans="1:12" ht="12" customHeight="1">
      <c r="A7" s="346" t="s">
        <v>274</v>
      </c>
      <c r="B7" s="84"/>
      <c r="C7" s="85">
        <v>419</v>
      </c>
      <c r="D7" s="86">
        <v>181</v>
      </c>
      <c r="E7" s="86">
        <v>238</v>
      </c>
      <c r="F7" s="100">
        <v>186</v>
      </c>
      <c r="G7" s="106">
        <f>C7/F7</f>
        <v>2.252688172043011</v>
      </c>
      <c r="H7" s="103">
        <f t="shared" si="0"/>
        <v>76.1</v>
      </c>
      <c r="I7" s="87">
        <f t="shared" si="1"/>
        <v>93.1</v>
      </c>
      <c r="J7" s="97">
        <f t="shared" si="2"/>
        <v>96.4</v>
      </c>
      <c r="K7" s="310">
        <v>450</v>
      </c>
      <c r="L7" s="100">
        <v>193</v>
      </c>
    </row>
    <row r="8" spans="1:12" ht="12" customHeight="1">
      <c r="A8" s="345" t="s">
        <v>275</v>
      </c>
      <c r="B8" s="79"/>
      <c r="C8" s="80">
        <v>504</v>
      </c>
      <c r="D8" s="81">
        <v>229</v>
      </c>
      <c r="E8" s="81">
        <v>275</v>
      </c>
      <c r="F8" s="101">
        <v>213</v>
      </c>
      <c r="G8" s="99">
        <f>C8/F8</f>
        <v>2.3661971830985915</v>
      </c>
      <c r="H8" s="104">
        <f t="shared" si="0"/>
        <v>83.3</v>
      </c>
      <c r="I8" s="83">
        <f t="shared" si="1"/>
        <v>94.9</v>
      </c>
      <c r="J8" s="96">
        <f t="shared" si="2"/>
        <v>94.7</v>
      </c>
      <c r="K8" s="309">
        <v>531</v>
      </c>
      <c r="L8" s="101">
        <v>225</v>
      </c>
    </row>
    <row r="9" spans="1:12" ht="12" customHeight="1">
      <c r="A9" s="345" t="s">
        <v>276</v>
      </c>
      <c r="B9" s="79"/>
      <c r="C9" s="80">
        <v>719</v>
      </c>
      <c r="D9" s="81">
        <v>342</v>
      </c>
      <c r="E9" s="81">
        <v>377</v>
      </c>
      <c r="F9" s="101">
        <v>320</v>
      </c>
      <c r="G9" s="99">
        <f>C9/F9</f>
        <v>2.246875</v>
      </c>
      <c r="H9" s="104">
        <f t="shared" si="0"/>
        <v>90.7</v>
      </c>
      <c r="I9" s="83">
        <f t="shared" si="1"/>
        <v>96.6</v>
      </c>
      <c r="J9" s="96">
        <f t="shared" si="2"/>
        <v>100.3</v>
      </c>
      <c r="K9" s="309">
        <v>744</v>
      </c>
      <c r="L9" s="101">
        <v>319</v>
      </c>
    </row>
    <row r="10" spans="1:12" ht="12" customHeight="1">
      <c r="A10" s="345" t="s">
        <v>277</v>
      </c>
      <c r="B10" s="79"/>
      <c r="C10" s="80">
        <v>650</v>
      </c>
      <c r="D10" s="81">
        <v>296</v>
      </c>
      <c r="E10" s="81">
        <v>354</v>
      </c>
      <c r="F10" s="101">
        <v>225</v>
      </c>
      <c r="G10" s="99">
        <f>C10/F10</f>
        <v>2.888888888888889</v>
      </c>
      <c r="H10" s="104">
        <f t="shared" si="0"/>
        <v>83.6</v>
      </c>
      <c r="I10" s="83">
        <f t="shared" si="1"/>
        <v>104.3</v>
      </c>
      <c r="J10" s="96">
        <f t="shared" si="2"/>
        <v>107.7</v>
      </c>
      <c r="K10" s="309">
        <v>623</v>
      </c>
      <c r="L10" s="101">
        <v>209</v>
      </c>
    </row>
    <row r="11" spans="1:12" ht="12" customHeight="1">
      <c r="A11" s="347" t="s">
        <v>278</v>
      </c>
      <c r="B11" s="88"/>
      <c r="C11" s="297" t="s">
        <v>242</v>
      </c>
      <c r="D11" s="298" t="s">
        <v>242</v>
      </c>
      <c r="E11" s="298" t="s">
        <v>242</v>
      </c>
      <c r="F11" s="298" t="s">
        <v>242</v>
      </c>
      <c r="G11" s="304" t="s">
        <v>242</v>
      </c>
      <c r="H11" s="298" t="s">
        <v>242</v>
      </c>
      <c r="I11" s="298" t="s">
        <v>242</v>
      </c>
      <c r="J11" s="298" t="s">
        <v>242</v>
      </c>
      <c r="K11" s="311">
        <v>200</v>
      </c>
      <c r="L11" s="102">
        <v>199</v>
      </c>
    </row>
    <row r="12" spans="1:12" ht="12" customHeight="1">
      <c r="A12" s="345" t="s">
        <v>279</v>
      </c>
      <c r="B12" s="79"/>
      <c r="C12" s="80">
        <v>6925</v>
      </c>
      <c r="D12" s="81">
        <v>3212</v>
      </c>
      <c r="E12" s="81">
        <v>3713</v>
      </c>
      <c r="F12" s="101">
        <v>3044</v>
      </c>
      <c r="G12" s="106">
        <f aca="true" t="shared" si="3" ref="G12:G43">C12/F12</f>
        <v>2.2749671484888303</v>
      </c>
      <c r="H12" s="104">
        <f t="shared" si="0"/>
        <v>86.5</v>
      </c>
      <c r="I12" s="83">
        <f t="shared" si="1"/>
        <v>101.4</v>
      </c>
      <c r="J12" s="96">
        <f t="shared" si="2"/>
        <v>109</v>
      </c>
      <c r="K12" s="309">
        <v>6827</v>
      </c>
      <c r="L12" s="101">
        <v>2793</v>
      </c>
    </row>
    <row r="13" spans="1:12" ht="12" customHeight="1">
      <c r="A13" s="345" t="s">
        <v>280</v>
      </c>
      <c r="B13" s="79"/>
      <c r="C13" s="80">
        <v>1938</v>
      </c>
      <c r="D13" s="81">
        <v>875</v>
      </c>
      <c r="E13" s="81">
        <v>1063</v>
      </c>
      <c r="F13" s="101">
        <v>793</v>
      </c>
      <c r="G13" s="99">
        <f t="shared" si="3"/>
        <v>2.4438839848675915</v>
      </c>
      <c r="H13" s="104">
        <f t="shared" si="0"/>
        <v>82.3</v>
      </c>
      <c r="I13" s="83">
        <f t="shared" si="1"/>
        <v>106</v>
      </c>
      <c r="J13" s="96">
        <f t="shared" si="2"/>
        <v>110</v>
      </c>
      <c r="K13" s="309">
        <v>1828</v>
      </c>
      <c r="L13" s="101">
        <v>721</v>
      </c>
    </row>
    <row r="14" spans="1:12" ht="12" customHeight="1">
      <c r="A14" s="345" t="s">
        <v>281</v>
      </c>
      <c r="B14" s="79"/>
      <c r="C14" s="80">
        <v>1379</v>
      </c>
      <c r="D14" s="81">
        <v>614</v>
      </c>
      <c r="E14" s="81">
        <v>765</v>
      </c>
      <c r="F14" s="101">
        <v>557</v>
      </c>
      <c r="G14" s="99">
        <f t="shared" si="3"/>
        <v>2.4757630161579893</v>
      </c>
      <c r="H14" s="104">
        <f t="shared" si="0"/>
        <v>80.30000000000001</v>
      </c>
      <c r="I14" s="83">
        <f t="shared" si="1"/>
        <v>106.1</v>
      </c>
      <c r="J14" s="96">
        <f t="shared" si="2"/>
        <v>107.1</v>
      </c>
      <c r="K14" s="309">
        <v>1300</v>
      </c>
      <c r="L14" s="101">
        <v>520</v>
      </c>
    </row>
    <row r="15" spans="1:12" ht="12" customHeight="1">
      <c r="A15" s="345" t="s">
        <v>282</v>
      </c>
      <c r="B15" s="79"/>
      <c r="C15" s="80">
        <v>3345</v>
      </c>
      <c r="D15" s="81">
        <v>1531</v>
      </c>
      <c r="E15" s="81">
        <v>1814</v>
      </c>
      <c r="F15" s="101">
        <v>1313</v>
      </c>
      <c r="G15" s="99">
        <f t="shared" si="3"/>
        <v>2.5476009139375475</v>
      </c>
      <c r="H15" s="104">
        <f t="shared" si="0"/>
        <v>84.39999999999999</v>
      </c>
      <c r="I15" s="83">
        <f t="shared" si="1"/>
        <v>108.4</v>
      </c>
      <c r="J15" s="96">
        <f t="shared" si="2"/>
        <v>108.2</v>
      </c>
      <c r="K15" s="309">
        <v>3086</v>
      </c>
      <c r="L15" s="101">
        <v>1214</v>
      </c>
    </row>
    <row r="16" spans="1:12" ht="12" customHeight="1">
      <c r="A16" s="345" t="s">
        <v>283</v>
      </c>
      <c r="B16" s="79"/>
      <c r="C16" s="80">
        <v>2301</v>
      </c>
      <c r="D16" s="81">
        <v>995</v>
      </c>
      <c r="E16" s="81">
        <v>1306</v>
      </c>
      <c r="F16" s="101">
        <v>1033</v>
      </c>
      <c r="G16" s="107">
        <f t="shared" si="3"/>
        <v>2.2274927395934174</v>
      </c>
      <c r="H16" s="104">
        <f t="shared" si="0"/>
        <v>76.2</v>
      </c>
      <c r="I16" s="83">
        <f t="shared" si="1"/>
        <v>101.9</v>
      </c>
      <c r="J16" s="96">
        <f t="shared" si="2"/>
        <v>105.1</v>
      </c>
      <c r="K16" s="309">
        <v>2258</v>
      </c>
      <c r="L16" s="101">
        <v>983</v>
      </c>
    </row>
    <row r="17" spans="1:12" ht="12" customHeight="1">
      <c r="A17" s="346" t="s">
        <v>284</v>
      </c>
      <c r="B17" s="84"/>
      <c r="C17" s="85">
        <v>2035</v>
      </c>
      <c r="D17" s="86">
        <v>903</v>
      </c>
      <c r="E17" s="86">
        <v>1132</v>
      </c>
      <c r="F17" s="100">
        <v>978</v>
      </c>
      <c r="G17" s="106">
        <f t="shared" si="3"/>
        <v>2.0807770961145193</v>
      </c>
      <c r="H17" s="103">
        <f t="shared" si="0"/>
        <v>79.80000000000001</v>
      </c>
      <c r="I17" s="87">
        <f t="shared" si="1"/>
        <v>109.8</v>
      </c>
      <c r="J17" s="97">
        <f t="shared" si="2"/>
        <v>111.4</v>
      </c>
      <c r="K17" s="310">
        <v>1853</v>
      </c>
      <c r="L17" s="100">
        <v>878</v>
      </c>
    </row>
    <row r="18" spans="1:12" ht="12" customHeight="1">
      <c r="A18" s="345" t="s">
        <v>285</v>
      </c>
      <c r="B18" s="79"/>
      <c r="C18" s="80">
        <v>1289</v>
      </c>
      <c r="D18" s="81">
        <v>564</v>
      </c>
      <c r="E18" s="81">
        <v>725</v>
      </c>
      <c r="F18" s="101">
        <v>616</v>
      </c>
      <c r="G18" s="99">
        <f t="shared" si="3"/>
        <v>2.0925324675324677</v>
      </c>
      <c r="H18" s="104">
        <f t="shared" si="0"/>
        <v>77.8</v>
      </c>
      <c r="I18" s="83">
        <f t="shared" si="1"/>
        <v>98.5</v>
      </c>
      <c r="J18" s="96">
        <f t="shared" si="2"/>
        <v>104.2</v>
      </c>
      <c r="K18" s="309">
        <v>1308</v>
      </c>
      <c r="L18" s="101">
        <v>591</v>
      </c>
    </row>
    <row r="19" spans="1:12" ht="12" customHeight="1">
      <c r="A19" s="345" t="s">
        <v>286</v>
      </c>
      <c r="B19" s="79"/>
      <c r="C19" s="80">
        <v>2029</v>
      </c>
      <c r="D19" s="81">
        <v>939</v>
      </c>
      <c r="E19" s="81">
        <v>1090</v>
      </c>
      <c r="F19" s="101">
        <v>864</v>
      </c>
      <c r="G19" s="99">
        <f t="shared" si="3"/>
        <v>2.3483796296296298</v>
      </c>
      <c r="H19" s="104">
        <f t="shared" si="0"/>
        <v>86.1</v>
      </c>
      <c r="I19" s="83">
        <f t="shared" si="1"/>
        <v>106.4</v>
      </c>
      <c r="J19" s="96">
        <f t="shared" si="2"/>
        <v>107.6</v>
      </c>
      <c r="K19" s="309">
        <v>1907</v>
      </c>
      <c r="L19" s="101">
        <v>803</v>
      </c>
    </row>
    <row r="20" spans="1:12" ht="12" customHeight="1">
      <c r="A20" s="345" t="s">
        <v>287</v>
      </c>
      <c r="B20" s="79"/>
      <c r="C20" s="80">
        <v>4725</v>
      </c>
      <c r="D20" s="81">
        <v>2150</v>
      </c>
      <c r="E20" s="81">
        <v>2575</v>
      </c>
      <c r="F20" s="101">
        <v>1992</v>
      </c>
      <c r="G20" s="99">
        <f t="shared" si="3"/>
        <v>2.371987951807229</v>
      </c>
      <c r="H20" s="104">
        <f t="shared" si="0"/>
        <v>83.5</v>
      </c>
      <c r="I20" s="83">
        <f t="shared" si="1"/>
        <v>98.8</v>
      </c>
      <c r="J20" s="96">
        <f t="shared" si="2"/>
        <v>98.2</v>
      </c>
      <c r="K20" s="309">
        <v>4780</v>
      </c>
      <c r="L20" s="101">
        <v>2028</v>
      </c>
    </row>
    <row r="21" spans="1:12" ht="12" customHeight="1">
      <c r="A21" s="347" t="s">
        <v>288</v>
      </c>
      <c r="B21" s="88"/>
      <c r="C21" s="89">
        <v>1513</v>
      </c>
      <c r="D21" s="90">
        <v>671</v>
      </c>
      <c r="E21" s="90">
        <v>842</v>
      </c>
      <c r="F21" s="102">
        <v>709</v>
      </c>
      <c r="G21" s="107">
        <f t="shared" si="3"/>
        <v>2.1339915373765868</v>
      </c>
      <c r="H21" s="105">
        <f t="shared" si="0"/>
        <v>79.7</v>
      </c>
      <c r="I21" s="91">
        <f t="shared" si="1"/>
        <v>105.1</v>
      </c>
      <c r="J21" s="98">
        <f t="shared" si="2"/>
        <v>110.6</v>
      </c>
      <c r="K21" s="311">
        <v>1439</v>
      </c>
      <c r="L21" s="102">
        <v>641</v>
      </c>
    </row>
    <row r="22" spans="1:12" ht="12" customHeight="1">
      <c r="A22" s="345" t="s">
        <v>289</v>
      </c>
      <c r="B22" s="79"/>
      <c r="C22" s="80">
        <v>2289</v>
      </c>
      <c r="D22" s="81">
        <v>966</v>
      </c>
      <c r="E22" s="81">
        <v>1323</v>
      </c>
      <c r="F22" s="101">
        <v>1126</v>
      </c>
      <c r="G22" s="106">
        <f t="shared" si="3"/>
        <v>2.032859680284192</v>
      </c>
      <c r="H22" s="104">
        <f t="shared" si="0"/>
        <v>73</v>
      </c>
      <c r="I22" s="83">
        <f t="shared" si="1"/>
        <v>97.5</v>
      </c>
      <c r="J22" s="96">
        <f t="shared" si="2"/>
        <v>100.4</v>
      </c>
      <c r="K22" s="309">
        <v>2348</v>
      </c>
      <c r="L22" s="101">
        <v>1121</v>
      </c>
    </row>
    <row r="23" spans="1:12" ht="12" customHeight="1">
      <c r="A23" s="345" t="s">
        <v>290</v>
      </c>
      <c r="B23" s="79"/>
      <c r="C23" s="80">
        <v>853</v>
      </c>
      <c r="D23" s="81">
        <v>374</v>
      </c>
      <c r="E23" s="81">
        <v>479</v>
      </c>
      <c r="F23" s="101">
        <v>449</v>
      </c>
      <c r="G23" s="99">
        <f t="shared" si="3"/>
        <v>1.8997772828507795</v>
      </c>
      <c r="H23" s="104">
        <f t="shared" si="0"/>
        <v>78.10000000000001</v>
      </c>
      <c r="I23" s="83">
        <f t="shared" si="1"/>
        <v>100</v>
      </c>
      <c r="J23" s="96">
        <f t="shared" si="2"/>
        <v>99.1</v>
      </c>
      <c r="K23" s="309">
        <v>853</v>
      </c>
      <c r="L23" s="101">
        <v>453</v>
      </c>
    </row>
    <row r="24" spans="1:12" ht="12" customHeight="1">
      <c r="A24" s="345" t="s">
        <v>291</v>
      </c>
      <c r="B24" s="79"/>
      <c r="C24" s="80">
        <v>1182</v>
      </c>
      <c r="D24" s="81">
        <v>502</v>
      </c>
      <c r="E24" s="81">
        <v>680</v>
      </c>
      <c r="F24" s="101">
        <v>560</v>
      </c>
      <c r="G24" s="99">
        <f t="shared" si="3"/>
        <v>2.1107142857142858</v>
      </c>
      <c r="H24" s="104">
        <f t="shared" si="0"/>
        <v>73.8</v>
      </c>
      <c r="I24" s="83">
        <f t="shared" si="1"/>
        <v>105.3</v>
      </c>
      <c r="J24" s="96">
        <f t="shared" si="2"/>
        <v>105.7</v>
      </c>
      <c r="K24" s="309">
        <v>1123</v>
      </c>
      <c r="L24" s="101">
        <v>530</v>
      </c>
    </row>
    <row r="25" spans="1:12" ht="12" customHeight="1">
      <c r="A25" s="345" t="s">
        <v>292</v>
      </c>
      <c r="B25" s="79"/>
      <c r="C25" s="80">
        <v>642</v>
      </c>
      <c r="D25" s="81">
        <v>275</v>
      </c>
      <c r="E25" s="81">
        <v>367</v>
      </c>
      <c r="F25" s="101">
        <v>304</v>
      </c>
      <c r="G25" s="99">
        <f t="shared" si="3"/>
        <v>2.111842105263158</v>
      </c>
      <c r="H25" s="104">
        <f t="shared" si="0"/>
        <v>74.9</v>
      </c>
      <c r="I25" s="83">
        <f t="shared" si="1"/>
        <v>100.8</v>
      </c>
      <c r="J25" s="96">
        <f t="shared" si="2"/>
        <v>105.9</v>
      </c>
      <c r="K25" s="309">
        <v>637</v>
      </c>
      <c r="L25" s="101">
        <v>287</v>
      </c>
    </row>
    <row r="26" spans="1:12" ht="12" customHeight="1">
      <c r="A26" s="345" t="s">
        <v>293</v>
      </c>
      <c r="B26" s="79"/>
      <c r="C26" s="80">
        <v>588</v>
      </c>
      <c r="D26" s="81">
        <v>268</v>
      </c>
      <c r="E26" s="81">
        <v>320</v>
      </c>
      <c r="F26" s="101">
        <v>259</v>
      </c>
      <c r="G26" s="107">
        <f t="shared" si="3"/>
        <v>2.27027027027027</v>
      </c>
      <c r="H26" s="104">
        <f t="shared" si="0"/>
        <v>83.8</v>
      </c>
      <c r="I26" s="83">
        <f t="shared" si="1"/>
        <v>103</v>
      </c>
      <c r="J26" s="96">
        <f t="shared" si="2"/>
        <v>103.2</v>
      </c>
      <c r="K26" s="309">
        <v>571</v>
      </c>
      <c r="L26" s="101">
        <v>251</v>
      </c>
    </row>
    <row r="27" spans="1:12" ht="12" customHeight="1">
      <c r="A27" s="346" t="s">
        <v>294</v>
      </c>
      <c r="B27" s="84"/>
      <c r="C27" s="85">
        <v>981</v>
      </c>
      <c r="D27" s="86">
        <v>451</v>
      </c>
      <c r="E27" s="86">
        <v>530</v>
      </c>
      <c r="F27" s="100">
        <v>416</v>
      </c>
      <c r="G27" s="106">
        <f t="shared" si="3"/>
        <v>2.358173076923077</v>
      </c>
      <c r="H27" s="103">
        <f t="shared" si="0"/>
        <v>85.1</v>
      </c>
      <c r="I27" s="87">
        <f t="shared" si="1"/>
        <v>103.9</v>
      </c>
      <c r="J27" s="97">
        <f t="shared" si="2"/>
        <v>106.1</v>
      </c>
      <c r="K27" s="310">
        <v>944</v>
      </c>
      <c r="L27" s="100">
        <v>392</v>
      </c>
    </row>
    <row r="28" spans="1:12" ht="12" customHeight="1">
      <c r="A28" s="345" t="s">
        <v>295</v>
      </c>
      <c r="B28" s="79"/>
      <c r="C28" s="80">
        <v>2888</v>
      </c>
      <c r="D28" s="81">
        <v>1290</v>
      </c>
      <c r="E28" s="81">
        <v>1598</v>
      </c>
      <c r="F28" s="101">
        <v>1296</v>
      </c>
      <c r="G28" s="99">
        <f t="shared" si="3"/>
        <v>2.228395061728395</v>
      </c>
      <c r="H28" s="104">
        <f t="shared" si="0"/>
        <v>80.7</v>
      </c>
      <c r="I28" s="83">
        <f t="shared" si="1"/>
        <v>109.4</v>
      </c>
      <c r="J28" s="96">
        <f t="shared" si="2"/>
        <v>112.7</v>
      </c>
      <c r="K28" s="309">
        <v>2639</v>
      </c>
      <c r="L28" s="101">
        <v>1150</v>
      </c>
    </row>
    <row r="29" spans="1:12" ht="12" customHeight="1">
      <c r="A29" s="345" t="s">
        <v>296</v>
      </c>
      <c r="B29" s="79"/>
      <c r="C29" s="80">
        <v>545</v>
      </c>
      <c r="D29" s="81">
        <v>249</v>
      </c>
      <c r="E29" s="81">
        <v>296</v>
      </c>
      <c r="F29" s="101">
        <v>279</v>
      </c>
      <c r="G29" s="99">
        <f t="shared" si="3"/>
        <v>1.9534050179211468</v>
      </c>
      <c r="H29" s="104">
        <f t="shared" si="0"/>
        <v>84.1</v>
      </c>
      <c r="I29" s="83">
        <f t="shared" si="1"/>
        <v>103.4</v>
      </c>
      <c r="J29" s="96">
        <f t="shared" si="2"/>
        <v>105.7</v>
      </c>
      <c r="K29" s="309">
        <v>527</v>
      </c>
      <c r="L29" s="101">
        <v>264</v>
      </c>
    </row>
    <row r="30" spans="1:12" ht="12" customHeight="1">
      <c r="A30" s="345" t="s">
        <v>297</v>
      </c>
      <c r="B30" s="79"/>
      <c r="C30" s="80">
        <v>1055</v>
      </c>
      <c r="D30" s="81">
        <v>452</v>
      </c>
      <c r="E30" s="81">
        <v>603</v>
      </c>
      <c r="F30" s="101">
        <v>551</v>
      </c>
      <c r="G30" s="99">
        <f t="shared" si="3"/>
        <v>1.91470054446461</v>
      </c>
      <c r="H30" s="104">
        <f t="shared" si="0"/>
        <v>75</v>
      </c>
      <c r="I30" s="83">
        <f t="shared" si="1"/>
        <v>98.6</v>
      </c>
      <c r="J30" s="96">
        <f t="shared" si="2"/>
        <v>105.2</v>
      </c>
      <c r="K30" s="309">
        <v>1070</v>
      </c>
      <c r="L30" s="101">
        <v>524</v>
      </c>
    </row>
    <row r="31" spans="1:12" ht="12" customHeight="1">
      <c r="A31" s="347" t="s">
        <v>298</v>
      </c>
      <c r="B31" s="88"/>
      <c r="C31" s="89">
        <v>587</v>
      </c>
      <c r="D31" s="90">
        <v>224</v>
      </c>
      <c r="E31" s="90">
        <v>363</v>
      </c>
      <c r="F31" s="102">
        <v>235</v>
      </c>
      <c r="G31" s="107">
        <f t="shared" si="3"/>
        <v>2.497872340425532</v>
      </c>
      <c r="H31" s="105">
        <f t="shared" si="0"/>
        <v>61.7</v>
      </c>
      <c r="I31" s="91">
        <f t="shared" si="1"/>
        <v>99.5</v>
      </c>
      <c r="J31" s="98">
        <f t="shared" si="2"/>
        <v>75.3</v>
      </c>
      <c r="K31" s="311">
        <v>590</v>
      </c>
      <c r="L31" s="102">
        <v>312</v>
      </c>
    </row>
    <row r="32" spans="1:12" ht="12" customHeight="1">
      <c r="A32" s="345" t="s">
        <v>299</v>
      </c>
      <c r="B32" s="79"/>
      <c r="C32" s="80">
        <v>675</v>
      </c>
      <c r="D32" s="81">
        <v>307</v>
      </c>
      <c r="E32" s="81">
        <v>368</v>
      </c>
      <c r="F32" s="81">
        <v>321</v>
      </c>
      <c r="G32" s="99">
        <f t="shared" si="3"/>
        <v>2.102803738317757</v>
      </c>
      <c r="H32" s="96">
        <f t="shared" si="0"/>
        <v>83.39999999999999</v>
      </c>
      <c r="I32" s="83">
        <f t="shared" si="1"/>
        <v>103.4</v>
      </c>
      <c r="J32" s="96">
        <f t="shared" si="2"/>
        <v>109.9</v>
      </c>
      <c r="K32" s="309">
        <v>653</v>
      </c>
      <c r="L32" s="101">
        <v>292</v>
      </c>
    </row>
    <row r="33" spans="1:12" ht="12" customHeight="1">
      <c r="A33" s="345" t="s">
        <v>300</v>
      </c>
      <c r="B33" s="79"/>
      <c r="C33" s="80">
        <v>2030</v>
      </c>
      <c r="D33" s="81">
        <v>904</v>
      </c>
      <c r="E33" s="81">
        <v>1126</v>
      </c>
      <c r="F33" s="81">
        <v>963</v>
      </c>
      <c r="G33" s="99">
        <f t="shared" si="3"/>
        <v>2.1079958463136035</v>
      </c>
      <c r="H33" s="96">
        <f t="shared" si="0"/>
        <v>80.30000000000001</v>
      </c>
      <c r="I33" s="83">
        <f t="shared" si="1"/>
        <v>104.2</v>
      </c>
      <c r="J33" s="96">
        <f t="shared" si="2"/>
        <v>109.8</v>
      </c>
      <c r="K33" s="309">
        <v>1949</v>
      </c>
      <c r="L33" s="101">
        <v>877</v>
      </c>
    </row>
    <row r="34" spans="1:12" ht="12" customHeight="1">
      <c r="A34" s="345" t="s">
        <v>301</v>
      </c>
      <c r="B34" s="79"/>
      <c r="C34" s="80">
        <v>1631</v>
      </c>
      <c r="D34" s="81">
        <v>723</v>
      </c>
      <c r="E34" s="81">
        <v>908</v>
      </c>
      <c r="F34" s="81">
        <v>699</v>
      </c>
      <c r="G34" s="99">
        <f t="shared" si="3"/>
        <v>2.3333333333333335</v>
      </c>
      <c r="H34" s="96">
        <f t="shared" si="0"/>
        <v>79.60000000000001</v>
      </c>
      <c r="I34" s="83">
        <f t="shared" si="1"/>
        <v>100.5</v>
      </c>
      <c r="J34" s="96">
        <f t="shared" si="2"/>
        <v>100.1</v>
      </c>
      <c r="K34" s="309">
        <v>1623</v>
      </c>
      <c r="L34" s="101">
        <v>698</v>
      </c>
    </row>
    <row r="35" spans="1:12" ht="12" customHeight="1">
      <c r="A35" s="345" t="s">
        <v>302</v>
      </c>
      <c r="B35" s="79"/>
      <c r="C35" s="80">
        <v>1223</v>
      </c>
      <c r="D35" s="81">
        <v>541</v>
      </c>
      <c r="E35" s="81">
        <v>682</v>
      </c>
      <c r="F35" s="81">
        <v>648</v>
      </c>
      <c r="G35" s="99">
        <f t="shared" si="3"/>
        <v>1.8873456790123457</v>
      </c>
      <c r="H35" s="96">
        <f t="shared" si="0"/>
        <v>79.3</v>
      </c>
      <c r="I35" s="83">
        <f t="shared" si="1"/>
        <v>103.3</v>
      </c>
      <c r="J35" s="96">
        <f t="shared" si="2"/>
        <v>108.2</v>
      </c>
      <c r="K35" s="309">
        <v>1184</v>
      </c>
      <c r="L35" s="101">
        <v>599</v>
      </c>
    </row>
    <row r="36" spans="1:12" ht="12" customHeight="1">
      <c r="A36" s="345" t="s">
        <v>303</v>
      </c>
      <c r="B36" s="79"/>
      <c r="C36" s="80">
        <v>928</v>
      </c>
      <c r="D36" s="81">
        <v>415</v>
      </c>
      <c r="E36" s="81">
        <v>513</v>
      </c>
      <c r="F36" s="81">
        <v>509</v>
      </c>
      <c r="G36" s="107">
        <f t="shared" si="3"/>
        <v>1.8231827111984282</v>
      </c>
      <c r="H36" s="96">
        <f t="shared" si="0"/>
        <v>80.9</v>
      </c>
      <c r="I36" s="83">
        <f t="shared" si="1"/>
        <v>108.8</v>
      </c>
      <c r="J36" s="96">
        <f t="shared" si="2"/>
        <v>117.3</v>
      </c>
      <c r="K36" s="309">
        <v>853</v>
      </c>
      <c r="L36" s="101">
        <v>434</v>
      </c>
    </row>
    <row r="37" spans="1:12" ht="12" customHeight="1">
      <c r="A37" s="346" t="s">
        <v>304</v>
      </c>
      <c r="B37" s="84"/>
      <c r="C37" s="85">
        <v>652</v>
      </c>
      <c r="D37" s="86">
        <v>282</v>
      </c>
      <c r="E37" s="86">
        <v>370</v>
      </c>
      <c r="F37" s="86">
        <v>355</v>
      </c>
      <c r="G37" s="99">
        <f t="shared" si="3"/>
        <v>1.8366197183098592</v>
      </c>
      <c r="H37" s="97">
        <f t="shared" si="0"/>
        <v>76.2</v>
      </c>
      <c r="I37" s="87">
        <f t="shared" si="1"/>
        <v>100</v>
      </c>
      <c r="J37" s="97">
        <f t="shared" si="2"/>
        <v>104.7</v>
      </c>
      <c r="K37" s="310">
        <v>652</v>
      </c>
      <c r="L37" s="100">
        <v>339</v>
      </c>
    </row>
    <row r="38" spans="1:12" ht="12" customHeight="1">
      <c r="A38" s="345" t="s">
        <v>305</v>
      </c>
      <c r="B38" s="79"/>
      <c r="C38" s="80">
        <v>609</v>
      </c>
      <c r="D38" s="81">
        <v>277</v>
      </c>
      <c r="E38" s="81">
        <v>332</v>
      </c>
      <c r="F38" s="81">
        <v>270</v>
      </c>
      <c r="G38" s="99">
        <f t="shared" si="3"/>
        <v>2.2555555555555555</v>
      </c>
      <c r="H38" s="96">
        <f aca="true" t="shared" si="4" ref="H38:H65">ROUND(D38/E38,3)*100</f>
        <v>83.39999999999999</v>
      </c>
      <c r="I38" s="83">
        <f aca="true" t="shared" si="5" ref="I38:I62">ROUND(C38/K38*100,1)</f>
        <v>102.4</v>
      </c>
      <c r="J38" s="96">
        <f aca="true" t="shared" si="6" ref="J38:J62">ROUND(F38/L38*100,1)</f>
        <v>105.1</v>
      </c>
      <c r="K38" s="309">
        <v>595</v>
      </c>
      <c r="L38" s="101">
        <v>257</v>
      </c>
    </row>
    <row r="39" spans="1:12" ht="12" customHeight="1">
      <c r="A39" s="345" t="s">
        <v>306</v>
      </c>
      <c r="B39" s="79"/>
      <c r="C39" s="80">
        <v>1288</v>
      </c>
      <c r="D39" s="81">
        <v>567</v>
      </c>
      <c r="E39" s="81">
        <v>721</v>
      </c>
      <c r="F39" s="81">
        <v>554</v>
      </c>
      <c r="G39" s="99">
        <f t="shared" si="3"/>
        <v>2.324909747292419</v>
      </c>
      <c r="H39" s="96">
        <f t="shared" si="4"/>
        <v>78.60000000000001</v>
      </c>
      <c r="I39" s="83">
        <f t="shared" si="5"/>
        <v>99.9</v>
      </c>
      <c r="J39" s="96">
        <f t="shared" si="6"/>
        <v>100.4</v>
      </c>
      <c r="K39" s="309">
        <v>1289</v>
      </c>
      <c r="L39" s="101">
        <v>552</v>
      </c>
    </row>
    <row r="40" spans="1:12" ht="12" customHeight="1">
      <c r="A40" s="345" t="s">
        <v>307</v>
      </c>
      <c r="B40" s="79"/>
      <c r="C40" s="80">
        <v>1188</v>
      </c>
      <c r="D40" s="81">
        <v>542</v>
      </c>
      <c r="E40" s="81">
        <v>646</v>
      </c>
      <c r="F40" s="81">
        <v>527</v>
      </c>
      <c r="G40" s="99">
        <f t="shared" si="3"/>
        <v>2.25426944971537</v>
      </c>
      <c r="H40" s="96">
        <f t="shared" si="4"/>
        <v>83.89999999999999</v>
      </c>
      <c r="I40" s="83">
        <f t="shared" si="5"/>
        <v>99.7</v>
      </c>
      <c r="J40" s="96">
        <f t="shared" si="6"/>
        <v>102.7</v>
      </c>
      <c r="K40" s="309">
        <v>1192</v>
      </c>
      <c r="L40" s="101">
        <v>513</v>
      </c>
    </row>
    <row r="41" spans="1:12" ht="12" customHeight="1">
      <c r="A41" s="347" t="s">
        <v>308</v>
      </c>
      <c r="B41" s="88"/>
      <c r="C41" s="89">
        <v>477</v>
      </c>
      <c r="D41" s="90">
        <v>231</v>
      </c>
      <c r="E41" s="90">
        <v>246</v>
      </c>
      <c r="F41" s="90">
        <v>237</v>
      </c>
      <c r="G41" s="107">
        <f t="shared" si="3"/>
        <v>2.0126582278481013</v>
      </c>
      <c r="H41" s="98">
        <f t="shared" si="4"/>
        <v>93.89999999999999</v>
      </c>
      <c r="I41" s="91">
        <f t="shared" si="5"/>
        <v>104.6</v>
      </c>
      <c r="J41" s="98">
        <f t="shared" si="6"/>
        <v>114.5</v>
      </c>
      <c r="K41" s="311">
        <v>456</v>
      </c>
      <c r="L41" s="102">
        <v>207</v>
      </c>
    </row>
    <row r="42" spans="1:12" ht="12" customHeight="1">
      <c r="A42" s="345" t="s">
        <v>309</v>
      </c>
      <c r="B42" s="79"/>
      <c r="C42" s="80">
        <v>3590</v>
      </c>
      <c r="D42" s="81">
        <v>1663</v>
      </c>
      <c r="E42" s="81">
        <v>1927</v>
      </c>
      <c r="F42" s="81">
        <v>1498</v>
      </c>
      <c r="G42" s="99">
        <f t="shared" si="3"/>
        <v>2.3965287049399198</v>
      </c>
      <c r="H42" s="96">
        <f t="shared" si="4"/>
        <v>86.3</v>
      </c>
      <c r="I42" s="83">
        <f t="shared" si="5"/>
        <v>95.9</v>
      </c>
      <c r="J42" s="96">
        <f t="shared" si="6"/>
        <v>101.2</v>
      </c>
      <c r="K42" s="309">
        <v>3744</v>
      </c>
      <c r="L42" s="101">
        <v>1480</v>
      </c>
    </row>
    <row r="43" spans="1:12" ht="12" customHeight="1">
      <c r="A43" s="345" t="s">
        <v>310</v>
      </c>
      <c r="B43" s="79"/>
      <c r="C43" s="80">
        <v>590</v>
      </c>
      <c r="D43" s="81">
        <v>272</v>
      </c>
      <c r="E43" s="81">
        <v>318</v>
      </c>
      <c r="F43" s="81">
        <v>276</v>
      </c>
      <c r="G43" s="99">
        <f t="shared" si="3"/>
        <v>2.13768115942029</v>
      </c>
      <c r="H43" s="96">
        <f t="shared" si="4"/>
        <v>85.5</v>
      </c>
      <c r="I43" s="83">
        <f t="shared" si="5"/>
        <v>101.4</v>
      </c>
      <c r="J43" s="96">
        <f t="shared" si="6"/>
        <v>105.7</v>
      </c>
      <c r="K43" s="309">
        <v>582</v>
      </c>
      <c r="L43" s="101">
        <v>261</v>
      </c>
    </row>
    <row r="44" spans="1:12" ht="12" customHeight="1">
      <c r="A44" s="345" t="s">
        <v>311</v>
      </c>
      <c r="B44" s="79"/>
      <c r="C44" s="80">
        <v>609</v>
      </c>
      <c r="D44" s="81">
        <v>253</v>
      </c>
      <c r="E44" s="81">
        <v>356</v>
      </c>
      <c r="F44" s="81">
        <v>300</v>
      </c>
      <c r="G44" s="99">
        <f aca="true" t="shared" si="7" ref="G44:G65">C44/F44</f>
        <v>2.03</v>
      </c>
      <c r="H44" s="96">
        <f t="shared" si="4"/>
        <v>71.1</v>
      </c>
      <c r="I44" s="83">
        <f t="shared" si="5"/>
        <v>106.8</v>
      </c>
      <c r="J44" s="96">
        <f t="shared" si="6"/>
        <v>120</v>
      </c>
      <c r="K44" s="309">
        <v>570</v>
      </c>
      <c r="L44" s="101">
        <v>250</v>
      </c>
    </row>
    <row r="45" spans="1:12" ht="12" customHeight="1">
      <c r="A45" s="345" t="s">
        <v>312</v>
      </c>
      <c r="B45" s="79"/>
      <c r="C45" s="80">
        <v>883</v>
      </c>
      <c r="D45" s="81">
        <v>423</v>
      </c>
      <c r="E45" s="81">
        <v>460</v>
      </c>
      <c r="F45" s="81">
        <v>358</v>
      </c>
      <c r="G45" s="99">
        <f t="shared" si="7"/>
        <v>2.4664804469273744</v>
      </c>
      <c r="H45" s="96">
        <f t="shared" si="4"/>
        <v>92</v>
      </c>
      <c r="I45" s="83">
        <f t="shared" si="5"/>
        <v>103.8</v>
      </c>
      <c r="J45" s="96">
        <f t="shared" si="6"/>
        <v>102.3</v>
      </c>
      <c r="K45" s="309">
        <v>851</v>
      </c>
      <c r="L45" s="101">
        <v>350</v>
      </c>
    </row>
    <row r="46" spans="1:12" ht="12" customHeight="1">
      <c r="A46" s="345" t="s">
        <v>313</v>
      </c>
      <c r="B46" s="79"/>
      <c r="C46" s="80">
        <v>874</v>
      </c>
      <c r="D46" s="81">
        <v>386</v>
      </c>
      <c r="E46" s="81">
        <v>488</v>
      </c>
      <c r="F46" s="81">
        <v>422</v>
      </c>
      <c r="G46" s="107">
        <f t="shared" si="7"/>
        <v>2.071090047393365</v>
      </c>
      <c r="H46" s="96">
        <f t="shared" si="4"/>
        <v>79.10000000000001</v>
      </c>
      <c r="I46" s="83">
        <f t="shared" si="5"/>
        <v>95.6</v>
      </c>
      <c r="J46" s="96">
        <f t="shared" si="6"/>
        <v>97.9</v>
      </c>
      <c r="K46" s="309">
        <v>914</v>
      </c>
      <c r="L46" s="101">
        <v>431</v>
      </c>
    </row>
    <row r="47" spans="1:12" ht="12" customHeight="1">
      <c r="A47" s="346" t="s">
        <v>314</v>
      </c>
      <c r="B47" s="84"/>
      <c r="C47" s="85">
        <v>1024</v>
      </c>
      <c r="D47" s="86">
        <v>476</v>
      </c>
      <c r="E47" s="86">
        <v>548</v>
      </c>
      <c r="F47" s="86">
        <v>466</v>
      </c>
      <c r="G47" s="99">
        <f t="shared" si="7"/>
        <v>2.1974248927038627</v>
      </c>
      <c r="H47" s="97">
        <f t="shared" si="4"/>
        <v>86.9</v>
      </c>
      <c r="I47" s="87">
        <f t="shared" si="5"/>
        <v>103.2</v>
      </c>
      <c r="J47" s="97">
        <f t="shared" si="6"/>
        <v>105.7</v>
      </c>
      <c r="K47" s="310">
        <v>992</v>
      </c>
      <c r="L47" s="100">
        <v>441</v>
      </c>
    </row>
    <row r="48" spans="1:12" ht="12" customHeight="1">
      <c r="A48" s="345" t="s">
        <v>315</v>
      </c>
      <c r="B48" s="79"/>
      <c r="C48" s="80">
        <v>634</v>
      </c>
      <c r="D48" s="81">
        <v>287</v>
      </c>
      <c r="E48" s="81">
        <v>347</v>
      </c>
      <c r="F48" s="81">
        <v>315</v>
      </c>
      <c r="G48" s="99">
        <f t="shared" si="7"/>
        <v>2.0126984126984127</v>
      </c>
      <c r="H48" s="96">
        <f t="shared" si="4"/>
        <v>82.69999999999999</v>
      </c>
      <c r="I48" s="83">
        <f t="shared" si="5"/>
        <v>92</v>
      </c>
      <c r="J48" s="96">
        <f t="shared" si="6"/>
        <v>100.6</v>
      </c>
      <c r="K48" s="309">
        <v>689</v>
      </c>
      <c r="L48" s="101">
        <v>313</v>
      </c>
    </row>
    <row r="49" spans="1:12" ht="12" customHeight="1">
      <c r="A49" s="345" t="s">
        <v>316</v>
      </c>
      <c r="B49" s="79"/>
      <c r="C49" s="80">
        <v>3895</v>
      </c>
      <c r="D49" s="81">
        <v>1810</v>
      </c>
      <c r="E49" s="81">
        <v>2085</v>
      </c>
      <c r="F49" s="81">
        <v>1667</v>
      </c>
      <c r="G49" s="99">
        <f t="shared" si="7"/>
        <v>2.3365326934613075</v>
      </c>
      <c r="H49" s="96">
        <f t="shared" si="4"/>
        <v>86.8</v>
      </c>
      <c r="I49" s="83">
        <f t="shared" si="5"/>
        <v>104.4</v>
      </c>
      <c r="J49" s="96">
        <f t="shared" si="6"/>
        <v>101.1</v>
      </c>
      <c r="K49" s="309">
        <v>3730</v>
      </c>
      <c r="L49" s="101">
        <v>1649</v>
      </c>
    </row>
    <row r="50" spans="1:12" ht="12" customHeight="1">
      <c r="A50" s="345" t="s">
        <v>317</v>
      </c>
      <c r="B50" s="79"/>
      <c r="C50" s="80">
        <v>2619</v>
      </c>
      <c r="D50" s="81">
        <v>1150</v>
      </c>
      <c r="E50" s="81">
        <v>1469</v>
      </c>
      <c r="F50" s="81">
        <v>1059</v>
      </c>
      <c r="G50" s="99">
        <f t="shared" si="7"/>
        <v>2.4730878186968837</v>
      </c>
      <c r="H50" s="96">
        <f t="shared" si="4"/>
        <v>78.3</v>
      </c>
      <c r="I50" s="83">
        <f t="shared" si="5"/>
        <v>98.5</v>
      </c>
      <c r="J50" s="96">
        <f t="shared" si="6"/>
        <v>96.6</v>
      </c>
      <c r="K50" s="309">
        <v>2658</v>
      </c>
      <c r="L50" s="101">
        <v>1096</v>
      </c>
    </row>
    <row r="51" spans="1:12" ht="12" customHeight="1">
      <c r="A51" s="347" t="s">
        <v>318</v>
      </c>
      <c r="B51" s="88"/>
      <c r="C51" s="89">
        <v>2316</v>
      </c>
      <c r="D51" s="90">
        <v>1095</v>
      </c>
      <c r="E51" s="90">
        <v>1221</v>
      </c>
      <c r="F51" s="90">
        <v>963</v>
      </c>
      <c r="G51" s="107">
        <f t="shared" si="7"/>
        <v>2.4049844236760123</v>
      </c>
      <c r="H51" s="98">
        <f t="shared" si="4"/>
        <v>89.7</v>
      </c>
      <c r="I51" s="91">
        <f t="shared" si="5"/>
        <v>103.3</v>
      </c>
      <c r="J51" s="98">
        <f t="shared" si="6"/>
        <v>107.1</v>
      </c>
      <c r="K51" s="311">
        <v>2243</v>
      </c>
      <c r="L51" s="102">
        <v>899</v>
      </c>
    </row>
    <row r="52" spans="1:12" ht="12" customHeight="1">
      <c r="A52" s="345" t="s">
        <v>319</v>
      </c>
      <c r="B52" s="79"/>
      <c r="C52" s="80">
        <v>2799</v>
      </c>
      <c r="D52" s="81">
        <v>1333</v>
      </c>
      <c r="E52" s="81">
        <v>1466</v>
      </c>
      <c r="F52" s="81">
        <v>1219</v>
      </c>
      <c r="G52" s="99">
        <f t="shared" si="7"/>
        <v>2.296144380639869</v>
      </c>
      <c r="H52" s="96">
        <f t="shared" si="4"/>
        <v>90.9</v>
      </c>
      <c r="I52" s="83">
        <f t="shared" si="5"/>
        <v>98.7</v>
      </c>
      <c r="J52" s="96">
        <f t="shared" si="6"/>
        <v>103.7</v>
      </c>
      <c r="K52" s="309">
        <v>2836</v>
      </c>
      <c r="L52" s="101">
        <v>1176</v>
      </c>
    </row>
    <row r="53" spans="1:12" ht="12" customHeight="1">
      <c r="A53" s="345" t="s">
        <v>320</v>
      </c>
      <c r="B53" s="79"/>
      <c r="C53" s="80">
        <v>1910</v>
      </c>
      <c r="D53" s="81">
        <v>887</v>
      </c>
      <c r="E53" s="81">
        <v>1023</v>
      </c>
      <c r="F53" s="81">
        <v>766</v>
      </c>
      <c r="G53" s="99">
        <f t="shared" si="7"/>
        <v>2.493472584856397</v>
      </c>
      <c r="H53" s="96">
        <f t="shared" si="4"/>
        <v>86.7</v>
      </c>
      <c r="I53" s="83">
        <f t="shared" si="5"/>
        <v>98.3</v>
      </c>
      <c r="J53" s="96">
        <f t="shared" si="6"/>
        <v>99.5</v>
      </c>
      <c r="K53" s="309">
        <v>1944</v>
      </c>
      <c r="L53" s="101">
        <v>770</v>
      </c>
    </row>
    <row r="54" spans="1:12" ht="12" customHeight="1">
      <c r="A54" s="345" t="s">
        <v>321</v>
      </c>
      <c r="B54" s="79"/>
      <c r="C54" s="80">
        <v>2058</v>
      </c>
      <c r="D54" s="81">
        <v>928</v>
      </c>
      <c r="E54" s="81">
        <v>1130</v>
      </c>
      <c r="F54" s="81">
        <v>901</v>
      </c>
      <c r="G54" s="99">
        <f t="shared" si="7"/>
        <v>2.284128745837958</v>
      </c>
      <c r="H54" s="96">
        <f t="shared" si="4"/>
        <v>82.1</v>
      </c>
      <c r="I54" s="83">
        <f t="shared" si="5"/>
        <v>106.4</v>
      </c>
      <c r="J54" s="96">
        <f t="shared" si="6"/>
        <v>114.5</v>
      </c>
      <c r="K54" s="309">
        <v>1935</v>
      </c>
      <c r="L54" s="101">
        <v>787</v>
      </c>
    </row>
    <row r="55" spans="1:12" ht="12" customHeight="1">
      <c r="A55" s="345" t="s">
        <v>322</v>
      </c>
      <c r="B55" s="79"/>
      <c r="C55" s="80">
        <v>1066</v>
      </c>
      <c r="D55" s="81">
        <v>484</v>
      </c>
      <c r="E55" s="81">
        <v>582</v>
      </c>
      <c r="F55" s="81">
        <v>535</v>
      </c>
      <c r="G55" s="99">
        <f t="shared" si="7"/>
        <v>1.9925233644859812</v>
      </c>
      <c r="H55" s="96">
        <f t="shared" si="4"/>
        <v>83.2</v>
      </c>
      <c r="I55" s="83">
        <f t="shared" si="5"/>
        <v>103.6</v>
      </c>
      <c r="J55" s="96">
        <f t="shared" si="6"/>
        <v>103.3</v>
      </c>
      <c r="K55" s="309">
        <v>1029</v>
      </c>
      <c r="L55" s="101">
        <v>518</v>
      </c>
    </row>
    <row r="56" spans="1:12" ht="12" customHeight="1">
      <c r="A56" s="345" t="s">
        <v>323</v>
      </c>
      <c r="B56" s="79"/>
      <c r="C56" s="80">
        <v>1471</v>
      </c>
      <c r="D56" s="81">
        <v>686</v>
      </c>
      <c r="E56" s="81">
        <v>785</v>
      </c>
      <c r="F56" s="81">
        <v>531</v>
      </c>
      <c r="G56" s="107">
        <f t="shared" si="7"/>
        <v>2.7702448210922785</v>
      </c>
      <c r="H56" s="96">
        <f t="shared" si="4"/>
        <v>87.4</v>
      </c>
      <c r="I56" s="83">
        <f t="shared" si="5"/>
        <v>100.3</v>
      </c>
      <c r="J56" s="96">
        <f t="shared" si="6"/>
        <v>106</v>
      </c>
      <c r="K56" s="309">
        <v>1467</v>
      </c>
      <c r="L56" s="101">
        <v>501</v>
      </c>
    </row>
    <row r="57" spans="1:12" ht="12" customHeight="1">
      <c r="A57" s="346" t="s">
        <v>324</v>
      </c>
      <c r="B57" s="84"/>
      <c r="C57" s="85">
        <v>1389</v>
      </c>
      <c r="D57" s="86">
        <v>605</v>
      </c>
      <c r="E57" s="86">
        <v>784</v>
      </c>
      <c r="F57" s="86">
        <v>501</v>
      </c>
      <c r="G57" s="99">
        <f t="shared" si="7"/>
        <v>2.7724550898203595</v>
      </c>
      <c r="H57" s="97">
        <f t="shared" si="4"/>
        <v>77.2</v>
      </c>
      <c r="I57" s="87">
        <f t="shared" si="5"/>
        <v>96.7</v>
      </c>
      <c r="J57" s="97">
        <f t="shared" si="6"/>
        <v>101.6</v>
      </c>
      <c r="K57" s="310">
        <v>1437</v>
      </c>
      <c r="L57" s="100">
        <v>493</v>
      </c>
    </row>
    <row r="58" spans="1:12" ht="12" customHeight="1">
      <c r="A58" s="345" t="s">
        <v>325</v>
      </c>
      <c r="B58" s="79"/>
      <c r="C58" s="80">
        <v>4200</v>
      </c>
      <c r="D58" s="81">
        <v>1936</v>
      </c>
      <c r="E58" s="81">
        <v>2264</v>
      </c>
      <c r="F58" s="81">
        <v>1834</v>
      </c>
      <c r="G58" s="99">
        <f t="shared" si="7"/>
        <v>2.2900763358778624</v>
      </c>
      <c r="H58" s="96">
        <f t="shared" si="4"/>
        <v>85.5</v>
      </c>
      <c r="I58" s="83">
        <f t="shared" si="5"/>
        <v>98.6</v>
      </c>
      <c r="J58" s="96">
        <f t="shared" si="6"/>
        <v>102</v>
      </c>
      <c r="K58" s="309">
        <v>4258</v>
      </c>
      <c r="L58" s="101">
        <v>1798</v>
      </c>
    </row>
    <row r="59" spans="1:12" ht="12" customHeight="1">
      <c r="A59" s="345" t="s">
        <v>326</v>
      </c>
      <c r="B59" s="79"/>
      <c r="C59" s="80">
        <v>2860</v>
      </c>
      <c r="D59" s="81">
        <v>1292</v>
      </c>
      <c r="E59" s="81">
        <v>1568</v>
      </c>
      <c r="F59" s="81">
        <v>1337</v>
      </c>
      <c r="G59" s="99">
        <f t="shared" si="7"/>
        <v>2.139117427075542</v>
      </c>
      <c r="H59" s="96">
        <f t="shared" si="4"/>
        <v>82.39999999999999</v>
      </c>
      <c r="I59" s="83">
        <f t="shared" si="5"/>
        <v>87.2</v>
      </c>
      <c r="J59" s="96">
        <f t="shared" si="6"/>
        <v>95.4</v>
      </c>
      <c r="K59" s="309">
        <v>3278</v>
      </c>
      <c r="L59" s="101">
        <v>1402</v>
      </c>
    </row>
    <row r="60" spans="1:12" ht="12" customHeight="1">
      <c r="A60" s="345" t="s">
        <v>327</v>
      </c>
      <c r="B60" s="79"/>
      <c r="C60" s="80">
        <v>1566</v>
      </c>
      <c r="D60" s="81">
        <v>713</v>
      </c>
      <c r="E60" s="81">
        <v>853</v>
      </c>
      <c r="F60" s="81">
        <v>663</v>
      </c>
      <c r="G60" s="99">
        <f t="shared" si="7"/>
        <v>2.3619909502262444</v>
      </c>
      <c r="H60" s="96">
        <f t="shared" si="4"/>
        <v>83.6</v>
      </c>
      <c r="I60" s="83">
        <f t="shared" si="5"/>
        <v>93.4</v>
      </c>
      <c r="J60" s="96">
        <f t="shared" si="6"/>
        <v>101.8</v>
      </c>
      <c r="K60" s="309">
        <v>1676</v>
      </c>
      <c r="L60" s="101">
        <v>651</v>
      </c>
    </row>
    <row r="61" spans="1:12" ht="12" customHeight="1">
      <c r="A61" s="347" t="s">
        <v>328</v>
      </c>
      <c r="B61" s="88"/>
      <c r="C61" s="89">
        <v>1154</v>
      </c>
      <c r="D61" s="90">
        <v>527</v>
      </c>
      <c r="E61" s="90">
        <v>627</v>
      </c>
      <c r="F61" s="90">
        <v>423</v>
      </c>
      <c r="G61" s="107">
        <f t="shared" si="7"/>
        <v>2.728132387706856</v>
      </c>
      <c r="H61" s="98">
        <f t="shared" si="4"/>
        <v>84.1</v>
      </c>
      <c r="I61" s="91">
        <f t="shared" si="5"/>
        <v>93.8</v>
      </c>
      <c r="J61" s="98">
        <f t="shared" si="6"/>
        <v>97.2</v>
      </c>
      <c r="K61" s="311">
        <v>1230</v>
      </c>
      <c r="L61" s="102">
        <v>435</v>
      </c>
    </row>
    <row r="62" spans="1:12" ht="12" customHeight="1">
      <c r="A62" s="345" t="s">
        <v>329</v>
      </c>
      <c r="B62" s="79"/>
      <c r="C62" s="92">
        <v>2650</v>
      </c>
      <c r="D62" s="93">
        <v>1081</v>
      </c>
      <c r="E62" s="93">
        <v>1569</v>
      </c>
      <c r="F62" s="93">
        <v>1178</v>
      </c>
      <c r="G62" s="82">
        <f t="shared" si="7"/>
        <v>2.2495755517826823</v>
      </c>
      <c r="H62" s="96">
        <f t="shared" si="4"/>
        <v>68.89999999999999</v>
      </c>
      <c r="I62" s="83">
        <f t="shared" si="5"/>
        <v>101.7</v>
      </c>
      <c r="J62" s="96">
        <f t="shared" si="6"/>
        <v>101.5</v>
      </c>
      <c r="K62" s="312">
        <v>2605</v>
      </c>
      <c r="L62" s="261">
        <v>1161</v>
      </c>
    </row>
    <row r="63" spans="1:12" ht="12" customHeight="1">
      <c r="A63" s="345" t="s">
        <v>339</v>
      </c>
      <c r="B63" s="79"/>
      <c r="C63" s="92">
        <v>1366</v>
      </c>
      <c r="D63" s="93">
        <v>592</v>
      </c>
      <c r="E63" s="93">
        <v>774</v>
      </c>
      <c r="F63" s="93">
        <v>696</v>
      </c>
      <c r="G63" s="82">
        <f t="shared" si="7"/>
        <v>1.9626436781609196</v>
      </c>
      <c r="H63" s="83">
        <f t="shared" si="4"/>
        <v>76.5</v>
      </c>
      <c r="I63" s="83">
        <f>ROUND(C63/K63*100,1)</f>
        <v>243.9</v>
      </c>
      <c r="J63" s="96">
        <f>ROUND(F63/L63*100,1)</f>
        <v>427</v>
      </c>
      <c r="K63" s="312">
        <v>560</v>
      </c>
      <c r="L63" s="261">
        <v>163</v>
      </c>
    </row>
    <row r="64" spans="1:12" ht="12" customHeight="1">
      <c r="A64" s="345" t="s">
        <v>340</v>
      </c>
      <c r="B64" s="79"/>
      <c r="C64" s="92">
        <v>1057</v>
      </c>
      <c r="D64" s="93">
        <v>524</v>
      </c>
      <c r="E64" s="93">
        <v>533</v>
      </c>
      <c r="F64" s="93">
        <v>330</v>
      </c>
      <c r="G64" s="82">
        <f t="shared" si="7"/>
        <v>3.203030303030303</v>
      </c>
      <c r="H64" s="83">
        <f t="shared" si="4"/>
        <v>98.3</v>
      </c>
      <c r="I64" s="83">
        <f>ROUND(C64/K64*100,1)</f>
        <v>99.2</v>
      </c>
      <c r="J64" s="96">
        <f>ROUND(F64/L64*100,1)</f>
        <v>97.9</v>
      </c>
      <c r="K64" s="309">
        <v>1066</v>
      </c>
      <c r="L64" s="261">
        <v>337</v>
      </c>
    </row>
    <row r="65" spans="1:12" ht="12" customHeight="1">
      <c r="A65" s="348" t="s">
        <v>341</v>
      </c>
      <c r="B65" s="94"/>
      <c r="C65" s="349">
        <v>688</v>
      </c>
      <c r="D65" s="350">
        <v>344</v>
      </c>
      <c r="E65" s="350">
        <v>344</v>
      </c>
      <c r="F65" s="350">
        <v>242</v>
      </c>
      <c r="G65" s="351">
        <f t="shared" si="7"/>
        <v>2.84297520661157</v>
      </c>
      <c r="H65" s="352">
        <f t="shared" si="4"/>
        <v>100</v>
      </c>
      <c r="I65" s="353">
        <f>ROUND(C65/K65*100,1)</f>
        <v>1109.7</v>
      </c>
      <c r="J65" s="352">
        <f>ROUND(F65/L65*100,1)</f>
        <v>1100</v>
      </c>
      <c r="K65" s="354">
        <v>62</v>
      </c>
      <c r="L65" s="355">
        <v>22</v>
      </c>
    </row>
  </sheetData>
  <sheetProtection/>
  <mergeCells count="9">
    <mergeCell ref="C3:E3"/>
    <mergeCell ref="F3:F4"/>
    <mergeCell ref="G3:G4"/>
    <mergeCell ref="A3:B4"/>
    <mergeCell ref="L3:L4"/>
    <mergeCell ref="H3:H4"/>
    <mergeCell ref="I3:I4"/>
    <mergeCell ref="J3:J4"/>
    <mergeCell ref="K3:K4"/>
  </mergeCells>
  <printOptions horizontalCentered="1" verticalCentered="1"/>
  <pageMargins left="0.5905511811023623" right="0.5905511811023623" top="0.5905511811023623" bottom="0" header="0.1968503937007874" footer="0"/>
  <pageSetup firstPageNumber="31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1" customWidth="1"/>
    <col min="2" max="2" width="0.875" style="71" customWidth="1"/>
    <col min="3" max="5" width="9.875" style="71" customWidth="1"/>
    <col min="6" max="6" width="3.50390625" style="108" customWidth="1"/>
    <col min="7" max="7" width="11.125" style="71" customWidth="1"/>
    <col min="8" max="8" width="0.875" style="71" customWidth="1"/>
    <col min="9" max="11" width="9.875" style="71" customWidth="1"/>
    <col min="12" max="16384" width="9.00390625" style="71" customWidth="1"/>
  </cols>
  <sheetData>
    <row r="1" spans="1:8" ht="13.5">
      <c r="A1" s="845" t="s">
        <v>565</v>
      </c>
      <c r="B1" s="72"/>
      <c r="G1" s="72"/>
      <c r="H1" s="72"/>
    </row>
    <row r="2" ht="6" customHeight="1"/>
    <row r="3" spans="1:11" ht="11.25" customHeight="1">
      <c r="A3" s="1048" t="s">
        <v>343</v>
      </c>
      <c r="B3" s="1049"/>
      <c r="C3" s="356" t="s">
        <v>344</v>
      </c>
      <c r="D3" s="357" t="s">
        <v>337</v>
      </c>
      <c r="E3" s="358" t="s">
        <v>338</v>
      </c>
      <c r="F3" s="363"/>
      <c r="G3" s="1050" t="s">
        <v>343</v>
      </c>
      <c r="H3" s="1049"/>
      <c r="I3" s="356" t="s">
        <v>344</v>
      </c>
      <c r="J3" s="357" t="s">
        <v>337</v>
      </c>
      <c r="K3" s="358" t="s">
        <v>338</v>
      </c>
    </row>
    <row r="4" spans="1:11" ht="7.5" customHeight="1">
      <c r="A4" s="365"/>
      <c r="B4" s="70"/>
      <c r="C4" s="76" t="s">
        <v>1</v>
      </c>
      <c r="D4" s="77" t="s">
        <v>1</v>
      </c>
      <c r="E4" s="109" t="s">
        <v>1</v>
      </c>
      <c r="F4" s="125"/>
      <c r="G4" s="69"/>
      <c r="H4" s="70"/>
      <c r="I4" s="76" t="s">
        <v>1</v>
      </c>
      <c r="J4" s="77" t="s">
        <v>1</v>
      </c>
      <c r="K4" s="109" t="s">
        <v>1</v>
      </c>
    </row>
    <row r="5" spans="1:14" ht="11.25" customHeight="1">
      <c r="A5" s="366" t="s">
        <v>344</v>
      </c>
      <c r="B5" s="79"/>
      <c r="C5" s="80">
        <v>95350</v>
      </c>
      <c r="D5" s="81">
        <v>43089</v>
      </c>
      <c r="E5" s="111">
        <v>52261</v>
      </c>
      <c r="F5" s="126"/>
      <c r="G5" s="110" t="s">
        <v>345</v>
      </c>
      <c r="H5" s="79"/>
      <c r="I5" s="80">
        <f>SUM(I6:I10)</f>
        <v>6626</v>
      </c>
      <c r="J5" s="81">
        <f>SUM(J6:J10)</f>
        <v>3010</v>
      </c>
      <c r="K5" s="111">
        <f>SUM(K6:K10)</f>
        <v>3616</v>
      </c>
      <c r="M5" s="108"/>
      <c r="N5" s="108"/>
    </row>
    <row r="6" spans="1:14" ht="11.25" customHeight="1">
      <c r="A6" s="367"/>
      <c r="B6" s="84"/>
      <c r="C6" s="85"/>
      <c r="D6" s="86"/>
      <c r="E6" s="113"/>
      <c r="F6" s="126"/>
      <c r="G6" s="112">
        <v>50</v>
      </c>
      <c r="H6" s="84"/>
      <c r="I6" s="85">
        <v>1455</v>
      </c>
      <c r="J6" s="86">
        <v>648</v>
      </c>
      <c r="K6" s="113">
        <v>807</v>
      </c>
      <c r="M6" s="108"/>
      <c r="N6" s="108"/>
    </row>
    <row r="7" spans="1:14" ht="11.25" customHeight="1">
      <c r="A7" s="366" t="s">
        <v>346</v>
      </c>
      <c r="B7" s="79"/>
      <c r="C7" s="80">
        <f>SUM(C11,C17,C23)</f>
        <v>12518</v>
      </c>
      <c r="D7" s="81">
        <f>SUM(D11,D17,D23)</f>
        <v>6389</v>
      </c>
      <c r="E7" s="111">
        <f>SUM(E11,E17,E23)</f>
        <v>6129</v>
      </c>
      <c r="F7" s="126"/>
      <c r="G7" s="110">
        <v>51</v>
      </c>
      <c r="H7" s="79"/>
      <c r="I7" s="80">
        <v>1358</v>
      </c>
      <c r="J7" s="81">
        <v>607</v>
      </c>
      <c r="K7" s="111">
        <v>751</v>
      </c>
      <c r="M7" s="108"/>
      <c r="N7" s="108"/>
    </row>
    <row r="8" spans="1:14" ht="11.25" customHeight="1">
      <c r="A8" s="366" t="s">
        <v>369</v>
      </c>
      <c r="B8" s="79"/>
      <c r="C8" s="80">
        <f>SUM(C29,C35,C41,C47,C53,C59,C65,I5,I11,I17)</f>
        <v>56130</v>
      </c>
      <c r="D8" s="81">
        <f>SUM(D29,D35,D41,D47,D53,D59,D65,J5,J11,J17)</f>
        <v>25577</v>
      </c>
      <c r="E8" s="111">
        <f>SUM(E29,E35,E41,E47,E53,E59,E65,K5,K11,K17)</f>
        <v>30553</v>
      </c>
      <c r="F8" s="126"/>
      <c r="G8" s="110">
        <v>52</v>
      </c>
      <c r="H8" s="79"/>
      <c r="I8" s="80">
        <v>1333</v>
      </c>
      <c r="J8" s="81">
        <v>608</v>
      </c>
      <c r="K8" s="111">
        <v>725</v>
      </c>
      <c r="M8" s="108"/>
      <c r="N8" s="108"/>
    </row>
    <row r="9" spans="1:14" ht="11.25" customHeight="1">
      <c r="A9" s="366" t="s">
        <v>347</v>
      </c>
      <c r="B9" s="79"/>
      <c r="C9" s="80">
        <f>SUM(I23,I29,I35,I41,I47,I53,I59,I65)</f>
        <v>25943</v>
      </c>
      <c r="D9" s="81">
        <f>SUM(J23,J29,J35,J41,J47,J53,J59,J65)</f>
        <v>10735</v>
      </c>
      <c r="E9" s="111">
        <f>SUM(K23,K29,K35,K41,K47,K53,K59,K65)</f>
        <v>15208</v>
      </c>
      <c r="F9" s="126"/>
      <c r="G9" s="110">
        <v>53</v>
      </c>
      <c r="H9" s="79"/>
      <c r="I9" s="80">
        <v>1285</v>
      </c>
      <c r="J9" s="81">
        <v>572</v>
      </c>
      <c r="K9" s="111">
        <v>713</v>
      </c>
      <c r="M9" s="108"/>
      <c r="N9" s="108"/>
    </row>
    <row r="10" spans="1:14" ht="11.25" customHeight="1">
      <c r="A10" s="366"/>
      <c r="B10" s="79"/>
      <c r="C10" s="80"/>
      <c r="D10" s="81"/>
      <c r="E10" s="111"/>
      <c r="F10" s="126"/>
      <c r="G10" s="110">
        <v>54</v>
      </c>
      <c r="H10" s="79"/>
      <c r="I10" s="80">
        <v>1195</v>
      </c>
      <c r="J10" s="81">
        <v>575</v>
      </c>
      <c r="K10" s="111">
        <v>620</v>
      </c>
      <c r="M10" s="108"/>
      <c r="N10" s="108"/>
    </row>
    <row r="11" spans="1:14" ht="11.25" customHeight="1">
      <c r="A11" s="368" t="s">
        <v>348</v>
      </c>
      <c r="B11" s="114"/>
      <c r="C11" s="115">
        <f>SUM(C12:C16)</f>
        <v>3772</v>
      </c>
      <c r="D11" s="130">
        <f>SUM(D12:D16)</f>
        <v>1908</v>
      </c>
      <c r="E11" s="131">
        <f>SUM(E12:E16)</f>
        <v>1864</v>
      </c>
      <c r="F11" s="126"/>
      <c r="G11" s="116" t="s">
        <v>349</v>
      </c>
      <c r="H11" s="114"/>
      <c r="I11" s="115">
        <f>SUM(I12:I16)</f>
        <v>5726</v>
      </c>
      <c r="J11" s="130">
        <f>SUM(J12:J16)</f>
        <v>2613</v>
      </c>
      <c r="K11" s="131">
        <f>SUM(K12:K16)</f>
        <v>3113</v>
      </c>
      <c r="L11" s="124"/>
      <c r="M11" s="124"/>
      <c r="N11" s="124"/>
    </row>
    <row r="12" spans="1:14" ht="11.25" customHeight="1">
      <c r="A12" s="367">
        <v>0</v>
      </c>
      <c r="B12" s="84"/>
      <c r="C12" s="85">
        <v>668</v>
      </c>
      <c r="D12" s="86">
        <v>337</v>
      </c>
      <c r="E12" s="113">
        <v>331</v>
      </c>
      <c r="F12" s="126"/>
      <c r="G12" s="112">
        <v>55</v>
      </c>
      <c r="H12" s="84"/>
      <c r="I12" s="85">
        <v>1229</v>
      </c>
      <c r="J12" s="86">
        <v>552</v>
      </c>
      <c r="K12" s="113">
        <v>677</v>
      </c>
      <c r="L12" s="124"/>
      <c r="M12" s="124"/>
      <c r="N12" s="124"/>
    </row>
    <row r="13" spans="1:14" ht="11.25" customHeight="1">
      <c r="A13" s="366">
        <v>1</v>
      </c>
      <c r="B13" s="79"/>
      <c r="C13" s="80">
        <v>756</v>
      </c>
      <c r="D13" s="81">
        <v>377</v>
      </c>
      <c r="E13" s="111">
        <v>379</v>
      </c>
      <c r="F13" s="126"/>
      <c r="G13" s="110">
        <v>56</v>
      </c>
      <c r="H13" s="79"/>
      <c r="I13" s="80">
        <v>1174</v>
      </c>
      <c r="J13" s="81">
        <v>525</v>
      </c>
      <c r="K13" s="111">
        <v>649</v>
      </c>
      <c r="M13" s="108"/>
      <c r="N13" s="108"/>
    </row>
    <row r="14" spans="1:14" ht="11.25" customHeight="1">
      <c r="A14" s="366">
        <v>2</v>
      </c>
      <c r="B14" s="79"/>
      <c r="C14" s="80">
        <v>771</v>
      </c>
      <c r="D14" s="81">
        <v>390</v>
      </c>
      <c r="E14" s="111">
        <v>381</v>
      </c>
      <c r="F14" s="126"/>
      <c r="G14" s="110">
        <v>57</v>
      </c>
      <c r="H14" s="79"/>
      <c r="I14" s="80">
        <v>1165</v>
      </c>
      <c r="J14" s="81">
        <v>545</v>
      </c>
      <c r="K14" s="111">
        <v>620</v>
      </c>
      <c r="M14" s="108"/>
      <c r="N14" s="108"/>
    </row>
    <row r="15" spans="1:14" ht="11.25" customHeight="1">
      <c r="A15" s="366">
        <v>3</v>
      </c>
      <c r="B15" s="79"/>
      <c r="C15" s="80">
        <v>767</v>
      </c>
      <c r="D15" s="81">
        <v>390</v>
      </c>
      <c r="E15" s="111">
        <v>377</v>
      </c>
      <c r="F15" s="126"/>
      <c r="G15" s="110">
        <v>58</v>
      </c>
      <c r="H15" s="79"/>
      <c r="I15" s="80">
        <v>1086</v>
      </c>
      <c r="J15" s="81">
        <v>476</v>
      </c>
      <c r="K15" s="111">
        <v>610</v>
      </c>
      <c r="M15" s="108"/>
      <c r="N15" s="108"/>
    </row>
    <row r="16" spans="1:14" ht="11.25" customHeight="1">
      <c r="A16" s="369">
        <v>4</v>
      </c>
      <c r="B16" s="117"/>
      <c r="C16" s="118">
        <v>810</v>
      </c>
      <c r="D16" s="119">
        <v>414</v>
      </c>
      <c r="E16" s="121">
        <v>396</v>
      </c>
      <c r="F16" s="126"/>
      <c r="G16" s="120">
        <v>59</v>
      </c>
      <c r="H16" s="117"/>
      <c r="I16" s="118">
        <v>1072</v>
      </c>
      <c r="J16" s="119">
        <v>515</v>
      </c>
      <c r="K16" s="121">
        <v>557</v>
      </c>
      <c r="M16" s="108"/>
      <c r="N16" s="108"/>
    </row>
    <row r="17" spans="1:14" ht="11.25" customHeight="1">
      <c r="A17" s="370" t="s">
        <v>350</v>
      </c>
      <c r="B17" s="88"/>
      <c r="C17" s="89">
        <f>SUM(C18:C22)</f>
        <v>4343</v>
      </c>
      <c r="D17" s="90">
        <f>SUM(D18:D22)</f>
        <v>2215</v>
      </c>
      <c r="E17" s="123">
        <f>SUM(E18:E22)</f>
        <v>2128</v>
      </c>
      <c r="F17" s="126"/>
      <c r="G17" s="122" t="s">
        <v>351</v>
      </c>
      <c r="H17" s="88"/>
      <c r="I17" s="89">
        <f>SUM(I18:I22)</f>
        <v>6017</v>
      </c>
      <c r="J17" s="90">
        <f>SUM(J18:J22)</f>
        <v>2708</v>
      </c>
      <c r="K17" s="123">
        <f>SUM(K18:K22)</f>
        <v>3309</v>
      </c>
      <c r="M17" s="108"/>
      <c r="N17" s="108"/>
    </row>
    <row r="18" spans="1:14" ht="11.25" customHeight="1">
      <c r="A18" s="366">
        <v>5</v>
      </c>
      <c r="B18" s="79"/>
      <c r="C18" s="80">
        <v>867</v>
      </c>
      <c r="D18" s="81">
        <v>430</v>
      </c>
      <c r="E18" s="111">
        <v>437</v>
      </c>
      <c r="F18" s="126"/>
      <c r="G18" s="110">
        <v>60</v>
      </c>
      <c r="H18" s="79"/>
      <c r="I18" s="80">
        <v>1124</v>
      </c>
      <c r="J18" s="81">
        <v>510</v>
      </c>
      <c r="K18" s="111">
        <v>614</v>
      </c>
      <c r="L18" s="124"/>
      <c r="M18" s="124"/>
      <c r="N18" s="124"/>
    </row>
    <row r="19" spans="1:14" ht="11.25" customHeight="1">
      <c r="A19" s="366">
        <v>6</v>
      </c>
      <c r="B19" s="79"/>
      <c r="C19" s="80">
        <v>842</v>
      </c>
      <c r="D19" s="81">
        <v>434</v>
      </c>
      <c r="E19" s="111">
        <v>408</v>
      </c>
      <c r="F19" s="126"/>
      <c r="G19" s="110">
        <v>61</v>
      </c>
      <c r="H19" s="79"/>
      <c r="I19" s="80">
        <v>1132</v>
      </c>
      <c r="J19" s="81">
        <v>482</v>
      </c>
      <c r="K19" s="111">
        <v>650</v>
      </c>
      <c r="M19" s="108"/>
      <c r="N19" s="108"/>
    </row>
    <row r="20" spans="1:14" ht="11.25" customHeight="1">
      <c r="A20" s="366">
        <v>7</v>
      </c>
      <c r="B20" s="79"/>
      <c r="C20" s="80">
        <v>879</v>
      </c>
      <c r="D20" s="81">
        <v>452</v>
      </c>
      <c r="E20" s="111">
        <v>427</v>
      </c>
      <c r="F20" s="126"/>
      <c r="G20" s="110">
        <v>62</v>
      </c>
      <c r="H20" s="79"/>
      <c r="I20" s="80">
        <v>1201</v>
      </c>
      <c r="J20" s="81">
        <v>549</v>
      </c>
      <c r="K20" s="111">
        <v>652</v>
      </c>
      <c r="M20" s="108"/>
      <c r="N20" s="108"/>
    </row>
    <row r="21" spans="1:14" ht="11.25" customHeight="1">
      <c r="A21" s="366">
        <v>8</v>
      </c>
      <c r="B21" s="79"/>
      <c r="C21" s="80">
        <v>864</v>
      </c>
      <c r="D21" s="81">
        <v>449</v>
      </c>
      <c r="E21" s="111">
        <v>415</v>
      </c>
      <c r="F21" s="126"/>
      <c r="G21" s="110">
        <v>63</v>
      </c>
      <c r="H21" s="79"/>
      <c r="I21" s="80">
        <v>1201</v>
      </c>
      <c r="J21" s="81">
        <v>548</v>
      </c>
      <c r="K21" s="111">
        <v>653</v>
      </c>
      <c r="M21" s="108"/>
      <c r="N21" s="108"/>
    </row>
    <row r="22" spans="1:14" ht="11.25" customHeight="1">
      <c r="A22" s="366">
        <v>9</v>
      </c>
      <c r="B22" s="79"/>
      <c r="C22" s="80">
        <v>891</v>
      </c>
      <c r="D22" s="81">
        <v>450</v>
      </c>
      <c r="E22" s="111">
        <v>441</v>
      </c>
      <c r="F22" s="126"/>
      <c r="G22" s="110">
        <v>64</v>
      </c>
      <c r="H22" s="79"/>
      <c r="I22" s="80">
        <v>1359</v>
      </c>
      <c r="J22" s="81">
        <v>619</v>
      </c>
      <c r="K22" s="111">
        <v>740</v>
      </c>
      <c r="L22" s="124"/>
      <c r="M22" s="124"/>
      <c r="N22" s="124"/>
    </row>
    <row r="23" spans="1:14" ht="11.25" customHeight="1">
      <c r="A23" s="368" t="s">
        <v>352</v>
      </c>
      <c r="B23" s="114"/>
      <c r="C23" s="115">
        <f>SUM(C24:C28)</f>
        <v>4403</v>
      </c>
      <c r="D23" s="130">
        <f>SUM(D24:D28)</f>
        <v>2266</v>
      </c>
      <c r="E23" s="131">
        <f>SUM(E24:E28)</f>
        <v>2137</v>
      </c>
      <c r="F23" s="126"/>
      <c r="G23" s="116" t="s">
        <v>353</v>
      </c>
      <c r="H23" s="114"/>
      <c r="I23" s="115">
        <f>SUM(I24:I28)</f>
        <v>7471</v>
      </c>
      <c r="J23" s="130">
        <f>SUM(J24:J28)</f>
        <v>3370</v>
      </c>
      <c r="K23" s="131">
        <f>SUM(K24:K28)</f>
        <v>4101</v>
      </c>
      <c r="M23" s="108"/>
      <c r="N23" s="108"/>
    </row>
    <row r="24" spans="1:11" ht="11.25" customHeight="1">
      <c r="A24" s="367">
        <v>10</v>
      </c>
      <c r="B24" s="84"/>
      <c r="C24" s="85">
        <v>873</v>
      </c>
      <c r="D24" s="86">
        <v>458</v>
      </c>
      <c r="E24" s="113">
        <v>415</v>
      </c>
      <c r="F24" s="126"/>
      <c r="G24" s="112">
        <v>65</v>
      </c>
      <c r="H24" s="84"/>
      <c r="I24" s="85">
        <v>1412</v>
      </c>
      <c r="J24" s="86">
        <v>650</v>
      </c>
      <c r="K24" s="113">
        <v>762</v>
      </c>
    </row>
    <row r="25" spans="1:11" ht="11.25" customHeight="1">
      <c r="A25" s="366">
        <v>11</v>
      </c>
      <c r="B25" s="79"/>
      <c r="C25" s="80">
        <v>891</v>
      </c>
      <c r="D25" s="81">
        <v>448</v>
      </c>
      <c r="E25" s="111">
        <v>443</v>
      </c>
      <c r="F25" s="126"/>
      <c r="G25" s="110">
        <v>66</v>
      </c>
      <c r="H25" s="79"/>
      <c r="I25" s="80">
        <v>1685</v>
      </c>
      <c r="J25" s="81">
        <v>768</v>
      </c>
      <c r="K25" s="111">
        <v>917</v>
      </c>
    </row>
    <row r="26" spans="1:11" ht="11.25" customHeight="1">
      <c r="A26" s="366">
        <v>12</v>
      </c>
      <c r="B26" s="79"/>
      <c r="C26" s="80">
        <v>864</v>
      </c>
      <c r="D26" s="81">
        <v>453</v>
      </c>
      <c r="E26" s="111">
        <v>411</v>
      </c>
      <c r="F26" s="126"/>
      <c r="G26" s="110">
        <v>67</v>
      </c>
      <c r="H26" s="79"/>
      <c r="I26" s="80">
        <v>1712</v>
      </c>
      <c r="J26" s="81">
        <v>753</v>
      </c>
      <c r="K26" s="111">
        <v>959</v>
      </c>
    </row>
    <row r="27" spans="1:11" ht="11.25" customHeight="1">
      <c r="A27" s="366">
        <v>13</v>
      </c>
      <c r="B27" s="79"/>
      <c r="C27" s="80">
        <v>878</v>
      </c>
      <c r="D27" s="81">
        <v>455</v>
      </c>
      <c r="E27" s="111">
        <v>423</v>
      </c>
      <c r="F27" s="126"/>
      <c r="G27" s="110">
        <v>68</v>
      </c>
      <c r="H27" s="79"/>
      <c r="I27" s="80">
        <v>1716</v>
      </c>
      <c r="J27" s="81">
        <v>785</v>
      </c>
      <c r="K27" s="111">
        <v>931</v>
      </c>
    </row>
    <row r="28" spans="1:11" ht="11.25" customHeight="1">
      <c r="A28" s="369">
        <v>14</v>
      </c>
      <c r="B28" s="117"/>
      <c r="C28" s="118">
        <v>897</v>
      </c>
      <c r="D28" s="119">
        <v>452</v>
      </c>
      <c r="E28" s="121">
        <v>445</v>
      </c>
      <c r="F28" s="126"/>
      <c r="G28" s="120">
        <v>69</v>
      </c>
      <c r="H28" s="117"/>
      <c r="I28" s="118">
        <v>946</v>
      </c>
      <c r="J28" s="119">
        <v>414</v>
      </c>
      <c r="K28" s="121">
        <v>532</v>
      </c>
    </row>
    <row r="29" spans="1:11" ht="11.25" customHeight="1">
      <c r="A29" s="370" t="s">
        <v>354</v>
      </c>
      <c r="B29" s="88"/>
      <c r="C29" s="89">
        <f>SUM(C30:C34)</f>
        <v>4391</v>
      </c>
      <c r="D29" s="90">
        <f>SUM(D30:D34)</f>
        <v>2235</v>
      </c>
      <c r="E29" s="123">
        <f>SUM(E30:E34)</f>
        <v>2156</v>
      </c>
      <c r="F29" s="126"/>
      <c r="G29" s="122" t="s">
        <v>355</v>
      </c>
      <c r="H29" s="88"/>
      <c r="I29" s="89">
        <f>SUM(I30:I34)</f>
        <v>5900</v>
      </c>
      <c r="J29" s="90">
        <f>SUM(J30:J34)</f>
        <v>2577</v>
      </c>
      <c r="K29" s="123">
        <f>SUM(K30:K34)</f>
        <v>3323</v>
      </c>
    </row>
    <row r="30" spans="1:11" ht="11.25" customHeight="1">
      <c r="A30" s="366">
        <v>15</v>
      </c>
      <c r="B30" s="79"/>
      <c r="C30" s="80">
        <v>879</v>
      </c>
      <c r="D30" s="81">
        <v>470</v>
      </c>
      <c r="E30" s="111">
        <v>409</v>
      </c>
      <c r="F30" s="126"/>
      <c r="G30" s="110">
        <v>70</v>
      </c>
      <c r="H30" s="79"/>
      <c r="I30" s="80">
        <v>1080</v>
      </c>
      <c r="J30" s="81">
        <v>488</v>
      </c>
      <c r="K30" s="111">
        <v>592</v>
      </c>
    </row>
    <row r="31" spans="1:11" ht="11.25" customHeight="1">
      <c r="A31" s="366">
        <v>16</v>
      </c>
      <c r="B31" s="79"/>
      <c r="C31" s="80">
        <v>929</v>
      </c>
      <c r="D31" s="81">
        <v>462</v>
      </c>
      <c r="E31" s="111">
        <v>467</v>
      </c>
      <c r="F31" s="126"/>
      <c r="G31" s="110">
        <v>71</v>
      </c>
      <c r="H31" s="79"/>
      <c r="I31" s="80">
        <v>1237</v>
      </c>
      <c r="J31" s="81">
        <v>542</v>
      </c>
      <c r="K31" s="111">
        <v>695</v>
      </c>
    </row>
    <row r="32" spans="1:11" ht="11.25" customHeight="1">
      <c r="A32" s="366">
        <v>17</v>
      </c>
      <c r="B32" s="79"/>
      <c r="C32" s="80">
        <v>848</v>
      </c>
      <c r="D32" s="81">
        <v>398</v>
      </c>
      <c r="E32" s="111">
        <v>450</v>
      </c>
      <c r="F32" s="126"/>
      <c r="G32" s="110">
        <v>72</v>
      </c>
      <c r="H32" s="79"/>
      <c r="I32" s="80">
        <v>1187</v>
      </c>
      <c r="J32" s="81">
        <v>512</v>
      </c>
      <c r="K32" s="111">
        <v>675</v>
      </c>
    </row>
    <row r="33" spans="1:11" ht="11.25" customHeight="1">
      <c r="A33" s="366">
        <v>18</v>
      </c>
      <c r="B33" s="79"/>
      <c r="C33" s="80">
        <v>849</v>
      </c>
      <c r="D33" s="81">
        <v>431</v>
      </c>
      <c r="E33" s="111">
        <v>418</v>
      </c>
      <c r="F33" s="126"/>
      <c r="G33" s="110">
        <v>73</v>
      </c>
      <c r="H33" s="79"/>
      <c r="I33" s="80">
        <v>1229</v>
      </c>
      <c r="J33" s="81">
        <v>518</v>
      </c>
      <c r="K33" s="111">
        <v>711</v>
      </c>
    </row>
    <row r="34" spans="1:11" ht="11.25" customHeight="1">
      <c r="A34" s="366">
        <v>19</v>
      </c>
      <c r="B34" s="79"/>
      <c r="C34" s="80">
        <v>886</v>
      </c>
      <c r="D34" s="81">
        <v>474</v>
      </c>
      <c r="E34" s="111">
        <v>412</v>
      </c>
      <c r="F34" s="126"/>
      <c r="G34" s="110">
        <v>74</v>
      </c>
      <c r="H34" s="79"/>
      <c r="I34" s="80">
        <v>1167</v>
      </c>
      <c r="J34" s="81">
        <v>517</v>
      </c>
      <c r="K34" s="111">
        <v>650</v>
      </c>
    </row>
    <row r="35" spans="1:11" ht="11.25" customHeight="1">
      <c r="A35" s="368" t="s">
        <v>356</v>
      </c>
      <c r="B35" s="114"/>
      <c r="C35" s="115">
        <f>SUM(C36:C40)</f>
        <v>3618</v>
      </c>
      <c r="D35" s="130">
        <f>SUM(D36:D40)</f>
        <v>1704</v>
      </c>
      <c r="E35" s="131">
        <f>SUM(E36:E40)</f>
        <v>1914</v>
      </c>
      <c r="F35" s="126"/>
      <c r="G35" s="116" t="s">
        <v>357</v>
      </c>
      <c r="H35" s="114"/>
      <c r="I35" s="115">
        <f>SUM(I36:I40)</f>
        <v>4775</v>
      </c>
      <c r="J35" s="130">
        <f>SUM(J36:J40)</f>
        <v>1981</v>
      </c>
      <c r="K35" s="131">
        <f>SUM(K36:K40)</f>
        <v>2794</v>
      </c>
    </row>
    <row r="36" spans="1:11" ht="11.25" customHeight="1">
      <c r="A36" s="367">
        <v>20</v>
      </c>
      <c r="B36" s="84"/>
      <c r="C36" s="85">
        <v>756</v>
      </c>
      <c r="D36" s="86">
        <v>360</v>
      </c>
      <c r="E36" s="113">
        <v>396</v>
      </c>
      <c r="F36" s="126"/>
      <c r="G36" s="112">
        <v>75</v>
      </c>
      <c r="H36" s="84"/>
      <c r="I36" s="85">
        <v>1009</v>
      </c>
      <c r="J36" s="86">
        <v>434</v>
      </c>
      <c r="K36" s="113">
        <v>575</v>
      </c>
    </row>
    <row r="37" spans="1:11" ht="11.25" customHeight="1">
      <c r="A37" s="366">
        <v>21</v>
      </c>
      <c r="B37" s="79"/>
      <c r="C37" s="80">
        <v>753</v>
      </c>
      <c r="D37" s="81">
        <v>349</v>
      </c>
      <c r="E37" s="111">
        <v>404</v>
      </c>
      <c r="F37" s="126"/>
      <c r="G37" s="110">
        <v>76</v>
      </c>
      <c r="H37" s="79"/>
      <c r="I37" s="80">
        <v>937</v>
      </c>
      <c r="J37" s="81">
        <v>400</v>
      </c>
      <c r="K37" s="111">
        <v>537</v>
      </c>
    </row>
    <row r="38" spans="1:11" ht="11.25" customHeight="1">
      <c r="A38" s="366">
        <v>22</v>
      </c>
      <c r="B38" s="79"/>
      <c r="C38" s="80">
        <v>719</v>
      </c>
      <c r="D38" s="81">
        <v>357</v>
      </c>
      <c r="E38" s="111">
        <v>362</v>
      </c>
      <c r="F38" s="126"/>
      <c r="G38" s="110">
        <v>77</v>
      </c>
      <c r="H38" s="79"/>
      <c r="I38" s="80">
        <v>908</v>
      </c>
      <c r="J38" s="81">
        <v>382</v>
      </c>
      <c r="K38" s="111">
        <v>526</v>
      </c>
    </row>
    <row r="39" spans="1:11" ht="11.25" customHeight="1">
      <c r="A39" s="366">
        <v>23</v>
      </c>
      <c r="B39" s="79"/>
      <c r="C39" s="80">
        <v>723</v>
      </c>
      <c r="D39" s="81">
        <v>336</v>
      </c>
      <c r="E39" s="111">
        <v>387</v>
      </c>
      <c r="F39" s="126"/>
      <c r="G39" s="110">
        <v>78</v>
      </c>
      <c r="H39" s="79"/>
      <c r="I39" s="80">
        <v>963</v>
      </c>
      <c r="J39" s="81">
        <v>368</v>
      </c>
      <c r="K39" s="111">
        <v>595</v>
      </c>
    </row>
    <row r="40" spans="1:11" ht="11.25" customHeight="1">
      <c r="A40" s="369">
        <v>24</v>
      </c>
      <c r="B40" s="117"/>
      <c r="C40" s="118">
        <v>667</v>
      </c>
      <c r="D40" s="119">
        <v>302</v>
      </c>
      <c r="E40" s="121">
        <v>365</v>
      </c>
      <c r="F40" s="126"/>
      <c r="G40" s="120">
        <v>79</v>
      </c>
      <c r="H40" s="117"/>
      <c r="I40" s="118">
        <v>958</v>
      </c>
      <c r="J40" s="119">
        <v>397</v>
      </c>
      <c r="K40" s="121">
        <v>561</v>
      </c>
    </row>
    <row r="41" spans="1:11" ht="11.25" customHeight="1">
      <c r="A41" s="370" t="s">
        <v>358</v>
      </c>
      <c r="B41" s="88"/>
      <c r="C41" s="89">
        <f>SUM(C42:C46)</f>
        <v>3534</v>
      </c>
      <c r="D41" s="90">
        <f>SUM(D42:D46)</f>
        <v>1590</v>
      </c>
      <c r="E41" s="123">
        <f>SUM(E42:E46)</f>
        <v>1944</v>
      </c>
      <c r="F41" s="126"/>
      <c r="G41" s="122" t="s">
        <v>359</v>
      </c>
      <c r="H41" s="88"/>
      <c r="I41" s="89">
        <f>SUM(I42:I46)</f>
        <v>3907</v>
      </c>
      <c r="J41" s="90">
        <f>SUM(J42:J46)</f>
        <v>1587</v>
      </c>
      <c r="K41" s="123">
        <f>SUM(K42:K46)</f>
        <v>2320</v>
      </c>
    </row>
    <row r="42" spans="1:11" ht="11.25" customHeight="1">
      <c r="A42" s="366">
        <v>25</v>
      </c>
      <c r="B42" s="79"/>
      <c r="C42" s="80">
        <v>689</v>
      </c>
      <c r="D42" s="81">
        <v>306</v>
      </c>
      <c r="E42" s="111">
        <v>383</v>
      </c>
      <c r="F42" s="126"/>
      <c r="G42" s="110">
        <v>80</v>
      </c>
      <c r="H42" s="79"/>
      <c r="I42" s="80">
        <v>899</v>
      </c>
      <c r="J42" s="81">
        <v>386</v>
      </c>
      <c r="K42" s="111">
        <v>513</v>
      </c>
    </row>
    <row r="43" spans="1:11" ht="11.25" customHeight="1">
      <c r="A43" s="366">
        <v>26</v>
      </c>
      <c r="B43" s="79"/>
      <c r="C43" s="80">
        <v>658</v>
      </c>
      <c r="D43" s="81">
        <v>294</v>
      </c>
      <c r="E43" s="111">
        <v>364</v>
      </c>
      <c r="F43" s="126"/>
      <c r="G43" s="110">
        <v>81</v>
      </c>
      <c r="H43" s="79"/>
      <c r="I43" s="80">
        <v>808</v>
      </c>
      <c r="J43" s="81">
        <v>339</v>
      </c>
      <c r="K43" s="111">
        <v>469</v>
      </c>
    </row>
    <row r="44" spans="1:11" ht="11.25" customHeight="1">
      <c r="A44" s="366">
        <v>27</v>
      </c>
      <c r="B44" s="79"/>
      <c r="C44" s="80">
        <v>678</v>
      </c>
      <c r="D44" s="81">
        <v>301</v>
      </c>
      <c r="E44" s="111">
        <v>377</v>
      </c>
      <c r="F44" s="126"/>
      <c r="G44" s="110">
        <v>82</v>
      </c>
      <c r="H44" s="79"/>
      <c r="I44" s="80">
        <v>781</v>
      </c>
      <c r="J44" s="81">
        <v>304</v>
      </c>
      <c r="K44" s="111">
        <v>477</v>
      </c>
    </row>
    <row r="45" spans="1:11" ht="11.25" customHeight="1">
      <c r="A45" s="366">
        <v>28</v>
      </c>
      <c r="B45" s="79"/>
      <c r="C45" s="80">
        <v>723</v>
      </c>
      <c r="D45" s="81">
        <v>332</v>
      </c>
      <c r="E45" s="111">
        <v>391</v>
      </c>
      <c r="F45" s="126"/>
      <c r="G45" s="110">
        <v>83</v>
      </c>
      <c r="H45" s="79"/>
      <c r="I45" s="80">
        <v>730</v>
      </c>
      <c r="J45" s="81">
        <v>290</v>
      </c>
      <c r="K45" s="111">
        <v>440</v>
      </c>
    </row>
    <row r="46" spans="1:11" ht="11.25" customHeight="1">
      <c r="A46" s="366">
        <v>29</v>
      </c>
      <c r="B46" s="79"/>
      <c r="C46" s="80">
        <v>786</v>
      </c>
      <c r="D46" s="81">
        <v>357</v>
      </c>
      <c r="E46" s="111">
        <v>429</v>
      </c>
      <c r="F46" s="126"/>
      <c r="G46" s="110">
        <v>84</v>
      </c>
      <c r="H46" s="79"/>
      <c r="I46" s="80">
        <v>689</v>
      </c>
      <c r="J46" s="81">
        <v>268</v>
      </c>
      <c r="K46" s="111">
        <v>421</v>
      </c>
    </row>
    <row r="47" spans="1:11" ht="11.25" customHeight="1">
      <c r="A47" s="368" t="s">
        <v>360</v>
      </c>
      <c r="B47" s="114"/>
      <c r="C47" s="115">
        <f>SUM(C48:C52)</f>
        <v>4666</v>
      </c>
      <c r="D47" s="130">
        <f>SUM(D48:D52)</f>
        <v>2072</v>
      </c>
      <c r="E47" s="131">
        <f>SUM(E48:E52)</f>
        <v>2594</v>
      </c>
      <c r="F47" s="126"/>
      <c r="G47" s="116" t="s">
        <v>361</v>
      </c>
      <c r="H47" s="114"/>
      <c r="I47" s="115">
        <f>SUM(I48:I52)</f>
        <v>2492</v>
      </c>
      <c r="J47" s="130">
        <f>SUM(J48:J52)</f>
        <v>878</v>
      </c>
      <c r="K47" s="131">
        <f>SUM(K48:K52)</f>
        <v>1614</v>
      </c>
    </row>
    <row r="48" spans="1:11" ht="11.25" customHeight="1">
      <c r="A48" s="367">
        <v>30</v>
      </c>
      <c r="B48" s="84"/>
      <c r="C48" s="85">
        <v>833</v>
      </c>
      <c r="D48" s="86">
        <v>369</v>
      </c>
      <c r="E48" s="113">
        <v>464</v>
      </c>
      <c r="F48" s="126"/>
      <c r="G48" s="112">
        <v>85</v>
      </c>
      <c r="H48" s="84"/>
      <c r="I48" s="85">
        <v>633</v>
      </c>
      <c r="J48" s="86">
        <v>230</v>
      </c>
      <c r="K48" s="113">
        <v>403</v>
      </c>
    </row>
    <row r="49" spans="1:11" ht="11.25" customHeight="1">
      <c r="A49" s="366">
        <v>31</v>
      </c>
      <c r="B49" s="79"/>
      <c r="C49" s="80">
        <v>899</v>
      </c>
      <c r="D49" s="81">
        <v>392</v>
      </c>
      <c r="E49" s="111">
        <v>507</v>
      </c>
      <c r="F49" s="126"/>
      <c r="G49" s="110">
        <v>86</v>
      </c>
      <c r="H49" s="79"/>
      <c r="I49" s="80">
        <v>535</v>
      </c>
      <c r="J49" s="81">
        <v>209</v>
      </c>
      <c r="K49" s="111">
        <v>326</v>
      </c>
    </row>
    <row r="50" spans="1:11" ht="11.25" customHeight="1">
      <c r="A50" s="366">
        <v>32</v>
      </c>
      <c r="B50" s="79"/>
      <c r="C50" s="80">
        <v>929</v>
      </c>
      <c r="D50" s="81">
        <v>423</v>
      </c>
      <c r="E50" s="111">
        <v>506</v>
      </c>
      <c r="F50" s="126"/>
      <c r="G50" s="110">
        <v>87</v>
      </c>
      <c r="H50" s="79"/>
      <c r="I50" s="80">
        <v>495</v>
      </c>
      <c r="J50" s="81">
        <v>163</v>
      </c>
      <c r="K50" s="111">
        <v>332</v>
      </c>
    </row>
    <row r="51" spans="1:11" ht="11.25" customHeight="1">
      <c r="A51" s="366">
        <v>33</v>
      </c>
      <c r="B51" s="79"/>
      <c r="C51" s="80">
        <v>985</v>
      </c>
      <c r="D51" s="81">
        <v>450</v>
      </c>
      <c r="E51" s="111">
        <v>535</v>
      </c>
      <c r="F51" s="126"/>
      <c r="G51" s="110">
        <v>88</v>
      </c>
      <c r="H51" s="79"/>
      <c r="I51" s="80">
        <v>443</v>
      </c>
      <c r="J51" s="81">
        <v>151</v>
      </c>
      <c r="K51" s="111">
        <v>292</v>
      </c>
    </row>
    <row r="52" spans="1:11" ht="11.25" customHeight="1">
      <c r="A52" s="369">
        <v>34</v>
      </c>
      <c r="B52" s="117"/>
      <c r="C52" s="118">
        <v>1020</v>
      </c>
      <c r="D52" s="119">
        <v>438</v>
      </c>
      <c r="E52" s="121">
        <v>582</v>
      </c>
      <c r="F52" s="126"/>
      <c r="G52" s="120">
        <v>89</v>
      </c>
      <c r="H52" s="117"/>
      <c r="I52" s="118">
        <v>386</v>
      </c>
      <c r="J52" s="119">
        <v>125</v>
      </c>
      <c r="K52" s="121">
        <v>261</v>
      </c>
    </row>
    <row r="53" spans="1:11" ht="11.25" customHeight="1">
      <c r="A53" s="370" t="s">
        <v>362</v>
      </c>
      <c r="B53" s="88"/>
      <c r="C53" s="89">
        <f>SUM(C54:C58)</f>
        <v>5906</v>
      </c>
      <c r="D53" s="90">
        <f>SUM(D54:D58)</f>
        <v>2590</v>
      </c>
      <c r="E53" s="123">
        <f>SUM(E54:E58)</f>
        <v>3316</v>
      </c>
      <c r="F53" s="126"/>
      <c r="G53" s="122" t="s">
        <v>363</v>
      </c>
      <c r="H53" s="88"/>
      <c r="I53" s="89">
        <f>SUM(I54:I58)</f>
        <v>1044</v>
      </c>
      <c r="J53" s="90">
        <f>SUM(J54:J58)</f>
        <v>286</v>
      </c>
      <c r="K53" s="123">
        <f>SUM(K54:K58)</f>
        <v>758</v>
      </c>
    </row>
    <row r="54" spans="1:11" ht="11.25" customHeight="1">
      <c r="A54" s="366">
        <v>35</v>
      </c>
      <c r="B54" s="79"/>
      <c r="C54" s="80">
        <v>1044</v>
      </c>
      <c r="D54" s="81">
        <v>458</v>
      </c>
      <c r="E54" s="111">
        <v>586</v>
      </c>
      <c r="F54" s="126"/>
      <c r="G54" s="110">
        <v>90</v>
      </c>
      <c r="H54" s="79"/>
      <c r="I54" s="80">
        <v>317</v>
      </c>
      <c r="J54" s="81">
        <v>100</v>
      </c>
      <c r="K54" s="111">
        <v>217</v>
      </c>
    </row>
    <row r="55" spans="1:11" ht="11.25" customHeight="1">
      <c r="A55" s="366">
        <v>36</v>
      </c>
      <c r="B55" s="79"/>
      <c r="C55" s="80">
        <v>1101</v>
      </c>
      <c r="D55" s="81">
        <v>487</v>
      </c>
      <c r="E55" s="111">
        <v>614</v>
      </c>
      <c r="F55" s="126"/>
      <c r="G55" s="110">
        <v>91</v>
      </c>
      <c r="H55" s="79"/>
      <c r="I55" s="80">
        <v>229</v>
      </c>
      <c r="J55" s="81">
        <v>57</v>
      </c>
      <c r="K55" s="111">
        <v>172</v>
      </c>
    </row>
    <row r="56" spans="1:11" ht="11.25" customHeight="1">
      <c r="A56" s="366">
        <v>37</v>
      </c>
      <c r="B56" s="79"/>
      <c r="C56" s="80">
        <v>1200</v>
      </c>
      <c r="D56" s="81">
        <v>519</v>
      </c>
      <c r="E56" s="111">
        <v>681</v>
      </c>
      <c r="F56" s="126"/>
      <c r="G56" s="110">
        <v>92</v>
      </c>
      <c r="H56" s="79"/>
      <c r="I56" s="80">
        <v>217</v>
      </c>
      <c r="J56" s="81">
        <v>59</v>
      </c>
      <c r="K56" s="111">
        <v>158</v>
      </c>
    </row>
    <row r="57" spans="1:11" ht="11.25" customHeight="1">
      <c r="A57" s="366">
        <v>38</v>
      </c>
      <c r="B57" s="79"/>
      <c r="C57" s="80">
        <v>1248</v>
      </c>
      <c r="D57" s="81">
        <v>535</v>
      </c>
      <c r="E57" s="111">
        <v>713</v>
      </c>
      <c r="F57" s="126"/>
      <c r="G57" s="110">
        <v>93</v>
      </c>
      <c r="H57" s="79"/>
      <c r="I57" s="80">
        <v>167</v>
      </c>
      <c r="J57" s="81">
        <v>38</v>
      </c>
      <c r="K57" s="111">
        <v>129</v>
      </c>
    </row>
    <row r="58" spans="1:11" ht="11.25" customHeight="1">
      <c r="A58" s="366">
        <v>39</v>
      </c>
      <c r="B58" s="79"/>
      <c r="C58" s="80">
        <v>1313</v>
      </c>
      <c r="D58" s="81">
        <v>591</v>
      </c>
      <c r="E58" s="111">
        <v>722</v>
      </c>
      <c r="F58" s="126"/>
      <c r="G58" s="110">
        <v>94</v>
      </c>
      <c r="H58" s="79"/>
      <c r="I58" s="80">
        <v>114</v>
      </c>
      <c r="J58" s="81">
        <v>32</v>
      </c>
      <c r="K58" s="111">
        <v>82</v>
      </c>
    </row>
    <row r="59" spans="1:11" ht="11.25" customHeight="1">
      <c r="A59" s="368" t="s">
        <v>364</v>
      </c>
      <c r="B59" s="114"/>
      <c r="C59" s="115">
        <f>SUM(C60:C64)</f>
        <v>7965</v>
      </c>
      <c r="D59" s="130">
        <f>SUM(D60:D64)</f>
        <v>3518</v>
      </c>
      <c r="E59" s="131">
        <f>SUM(E60:E64)</f>
        <v>4447</v>
      </c>
      <c r="F59" s="126"/>
      <c r="G59" s="116" t="s">
        <v>365</v>
      </c>
      <c r="H59" s="114"/>
      <c r="I59" s="115">
        <f>SUM(I60:I64)</f>
        <v>306</v>
      </c>
      <c r="J59" s="130">
        <f>SUM(J60:J64)</f>
        <v>52</v>
      </c>
      <c r="K59" s="131">
        <f>SUM(K60:K64)</f>
        <v>254</v>
      </c>
    </row>
    <row r="60" spans="1:11" ht="11.25" customHeight="1">
      <c r="A60" s="367">
        <v>40</v>
      </c>
      <c r="B60" s="84"/>
      <c r="C60" s="85">
        <v>1494</v>
      </c>
      <c r="D60" s="86">
        <v>638</v>
      </c>
      <c r="E60" s="113">
        <v>856</v>
      </c>
      <c r="F60" s="126"/>
      <c r="G60" s="112">
        <v>95</v>
      </c>
      <c r="H60" s="84"/>
      <c r="I60" s="85">
        <v>120</v>
      </c>
      <c r="J60" s="86">
        <v>22</v>
      </c>
      <c r="K60" s="113">
        <v>98</v>
      </c>
    </row>
    <row r="61" spans="1:11" ht="11.25" customHeight="1">
      <c r="A61" s="366">
        <v>41</v>
      </c>
      <c r="B61" s="79"/>
      <c r="C61" s="80">
        <v>1578</v>
      </c>
      <c r="D61" s="81">
        <v>707</v>
      </c>
      <c r="E61" s="111">
        <v>871</v>
      </c>
      <c r="F61" s="127"/>
      <c r="G61" s="110">
        <v>96</v>
      </c>
      <c r="H61" s="79"/>
      <c r="I61" s="80">
        <v>77</v>
      </c>
      <c r="J61" s="81">
        <v>15</v>
      </c>
      <c r="K61" s="111">
        <v>62</v>
      </c>
    </row>
    <row r="62" spans="1:11" ht="11.25" customHeight="1">
      <c r="A62" s="366">
        <v>42</v>
      </c>
      <c r="B62" s="79"/>
      <c r="C62" s="80">
        <v>1564</v>
      </c>
      <c r="D62" s="81">
        <v>683</v>
      </c>
      <c r="E62" s="111">
        <v>881</v>
      </c>
      <c r="F62" s="127"/>
      <c r="G62" s="110">
        <v>97</v>
      </c>
      <c r="H62" s="79"/>
      <c r="I62" s="80">
        <v>41</v>
      </c>
      <c r="J62" s="81">
        <v>8</v>
      </c>
      <c r="K62" s="111">
        <v>33</v>
      </c>
    </row>
    <row r="63" spans="1:11" ht="11.25" customHeight="1">
      <c r="A63" s="366">
        <v>43</v>
      </c>
      <c r="B63" s="79"/>
      <c r="C63" s="80">
        <v>1681</v>
      </c>
      <c r="D63" s="81">
        <v>740</v>
      </c>
      <c r="E63" s="111">
        <v>941</v>
      </c>
      <c r="F63" s="127"/>
      <c r="G63" s="110">
        <v>98</v>
      </c>
      <c r="H63" s="79"/>
      <c r="I63" s="80">
        <v>35</v>
      </c>
      <c r="J63" s="81">
        <v>4</v>
      </c>
      <c r="K63" s="111">
        <v>31</v>
      </c>
    </row>
    <row r="64" spans="1:11" ht="11.25" customHeight="1">
      <c r="A64" s="369">
        <v>44</v>
      </c>
      <c r="B64" s="117"/>
      <c r="C64" s="118">
        <v>1648</v>
      </c>
      <c r="D64" s="119">
        <v>750</v>
      </c>
      <c r="E64" s="121">
        <v>898</v>
      </c>
      <c r="F64" s="128"/>
      <c r="G64" s="120">
        <v>99</v>
      </c>
      <c r="H64" s="117"/>
      <c r="I64" s="118">
        <v>33</v>
      </c>
      <c r="J64" s="119">
        <v>3</v>
      </c>
      <c r="K64" s="121">
        <v>30</v>
      </c>
    </row>
    <row r="65" spans="1:11" ht="11.25" customHeight="1">
      <c r="A65" s="370" t="s">
        <v>366</v>
      </c>
      <c r="B65" s="88"/>
      <c r="C65" s="89">
        <f>SUM(C66:C70)</f>
        <v>7681</v>
      </c>
      <c r="D65" s="90">
        <f>SUM(D66:D70)</f>
        <v>3537</v>
      </c>
      <c r="E65" s="123">
        <f>SUM(E66:E70)</f>
        <v>4144</v>
      </c>
      <c r="F65" s="129"/>
      <c r="G65" s="122" t="s">
        <v>367</v>
      </c>
      <c r="H65" s="88"/>
      <c r="I65" s="89">
        <v>48</v>
      </c>
      <c r="J65" s="90">
        <v>4</v>
      </c>
      <c r="K65" s="123">
        <v>44</v>
      </c>
    </row>
    <row r="66" spans="1:11" ht="11.25" customHeight="1">
      <c r="A66" s="366">
        <v>45</v>
      </c>
      <c r="B66" s="79"/>
      <c r="C66" s="80">
        <v>1635</v>
      </c>
      <c r="D66" s="81">
        <v>760</v>
      </c>
      <c r="E66" s="111">
        <v>875</v>
      </c>
      <c r="F66" s="129"/>
      <c r="G66" s="110"/>
      <c r="H66" s="79"/>
      <c r="I66" s="80"/>
      <c r="J66" s="81"/>
      <c r="K66" s="111"/>
    </row>
    <row r="67" spans="1:11" ht="11.25" customHeight="1">
      <c r="A67" s="366">
        <v>46</v>
      </c>
      <c r="B67" s="79"/>
      <c r="C67" s="80">
        <v>1628</v>
      </c>
      <c r="D67" s="81">
        <v>732</v>
      </c>
      <c r="E67" s="111">
        <v>896</v>
      </c>
      <c r="F67" s="129"/>
      <c r="G67" s="110"/>
      <c r="H67" s="79"/>
      <c r="I67" s="80"/>
      <c r="J67" s="81"/>
      <c r="K67" s="111"/>
    </row>
    <row r="68" spans="1:11" ht="11.25" customHeight="1">
      <c r="A68" s="366">
        <v>47</v>
      </c>
      <c r="B68" s="79"/>
      <c r="C68" s="80">
        <v>1651</v>
      </c>
      <c r="D68" s="81">
        <v>752</v>
      </c>
      <c r="E68" s="111">
        <v>899</v>
      </c>
      <c r="F68" s="129"/>
      <c r="G68" s="110" t="s">
        <v>368</v>
      </c>
      <c r="H68" s="79"/>
      <c r="I68" s="80">
        <v>759</v>
      </c>
      <c r="J68" s="81">
        <v>388</v>
      </c>
      <c r="K68" s="111">
        <v>371</v>
      </c>
    </row>
    <row r="69" spans="1:11" ht="11.25" customHeight="1">
      <c r="A69" s="366">
        <v>48</v>
      </c>
      <c r="B69" s="79"/>
      <c r="C69" s="80">
        <v>1578</v>
      </c>
      <c r="D69" s="81">
        <v>750</v>
      </c>
      <c r="E69" s="111">
        <v>828</v>
      </c>
      <c r="F69" s="129"/>
      <c r="G69" s="110"/>
      <c r="H69" s="79"/>
      <c r="I69" s="80"/>
      <c r="J69" s="81"/>
      <c r="K69" s="111"/>
    </row>
    <row r="70" spans="1:11" ht="11.25" customHeight="1">
      <c r="A70" s="371">
        <v>49</v>
      </c>
      <c r="B70" s="94"/>
      <c r="C70" s="359">
        <v>1189</v>
      </c>
      <c r="D70" s="360">
        <v>543</v>
      </c>
      <c r="E70" s="361">
        <v>646</v>
      </c>
      <c r="F70" s="364"/>
      <c r="G70" s="362"/>
      <c r="H70" s="94"/>
      <c r="I70" s="359"/>
      <c r="J70" s="360"/>
      <c r="K70" s="361"/>
    </row>
  </sheetData>
  <sheetProtection/>
  <mergeCells count="2">
    <mergeCell ref="A3:B3"/>
    <mergeCell ref="G3:H3"/>
  </mergeCells>
  <printOptions/>
  <pageMargins left="0.5905511811023623" right="0.5905511811023623" top="0.7874015748031497" bottom="0.1968503937007874" header="0.5118110236220472" footer="0.11811023622047245"/>
  <pageSetup firstPageNumber="32" useFirstPageNumber="1" horizontalDpi="600" verticalDpi="6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2" sqref="A2"/>
    </sheetView>
  </sheetViews>
  <sheetFormatPr defaultColWidth="8.00390625" defaultRowHeight="13.5"/>
  <cols>
    <col min="1" max="1" width="9.50390625" style="9" customWidth="1"/>
    <col min="2" max="4" width="8.50390625" style="9" customWidth="1"/>
    <col min="5" max="5" width="8.125" style="9" customWidth="1"/>
    <col min="6" max="6" width="7.625" style="9" customWidth="1"/>
    <col min="7" max="7" width="8.375" style="9" customWidth="1"/>
    <col min="8" max="8" width="7.875" style="9" customWidth="1"/>
    <col min="9" max="9" width="6.625" style="9" customWidth="1"/>
    <col min="10" max="10" width="8.625" style="9" customWidth="1"/>
    <col min="11" max="11" width="8.00390625" style="9" customWidth="1"/>
    <col min="12" max="12" width="8.00390625" style="10" customWidth="1"/>
    <col min="13" max="16384" width="8.00390625" style="9" customWidth="1"/>
  </cols>
  <sheetData>
    <row r="1" s="819" customFormat="1" ht="18" customHeight="1">
      <c r="A1" s="20" t="s">
        <v>703</v>
      </c>
    </row>
    <row r="2" s="21" customFormat="1" ht="19.5" customHeight="1"/>
    <row r="3" s="21" customFormat="1" ht="19.5" customHeight="1"/>
    <row r="4" s="21" customFormat="1" ht="19.5" customHeight="1"/>
    <row r="5" s="21" customFormat="1" ht="19.5" customHeight="1"/>
    <row r="6" s="21" customFormat="1" ht="19.5" customHeight="1"/>
    <row r="7" s="21" customFormat="1" ht="19.5" customHeight="1"/>
    <row r="8" s="21" customFormat="1" ht="19.5" customHeight="1"/>
    <row r="9" s="21" customFormat="1" ht="19.5" customHeight="1"/>
    <row r="10" s="21" customFormat="1" ht="19.5" customHeight="1"/>
    <row r="11" s="21" customFormat="1" ht="19.5" customHeight="1"/>
    <row r="12" s="21" customFormat="1" ht="19.5" customHeight="1"/>
    <row r="13" s="21" customFormat="1" ht="19.5" customHeight="1"/>
    <row r="14" s="21" customFormat="1" ht="19.5" customHeight="1"/>
    <row r="15" s="21" customFormat="1" ht="12" customHeight="1"/>
    <row r="16" s="21" customFormat="1" ht="12" customHeight="1"/>
    <row r="17" s="21" customFormat="1" ht="12" customHeight="1"/>
    <row r="18" spans="1:12" s="820" customFormat="1" ht="18" customHeight="1">
      <c r="A18" s="8" t="s">
        <v>59</v>
      </c>
      <c r="L18" s="821"/>
    </row>
    <row r="19" ht="6" customHeight="1">
      <c r="A19" s="8"/>
    </row>
    <row r="20" spans="1:14" ht="24" customHeight="1">
      <c r="A20" s="877" t="s">
        <v>60</v>
      </c>
      <c r="B20" s="879" t="s">
        <v>630</v>
      </c>
      <c r="C20" s="879"/>
      <c r="D20" s="879"/>
      <c r="E20" s="881" t="s">
        <v>631</v>
      </c>
      <c r="F20" s="420" t="s">
        <v>628</v>
      </c>
      <c r="G20" s="879" t="s">
        <v>61</v>
      </c>
      <c r="H20" s="881" t="s">
        <v>62</v>
      </c>
      <c r="I20" s="881" t="s">
        <v>572</v>
      </c>
      <c r="J20" s="875" t="s">
        <v>63</v>
      </c>
      <c r="K20" s="293"/>
      <c r="L20" s="294"/>
      <c r="M20" s="293"/>
      <c r="N20" s="293"/>
    </row>
    <row r="21" spans="1:14" ht="24" customHeight="1">
      <c r="A21" s="878"/>
      <c r="B21" s="438" t="s">
        <v>64</v>
      </c>
      <c r="C21" s="438" t="s">
        <v>65</v>
      </c>
      <c r="D21" s="438" t="s">
        <v>66</v>
      </c>
      <c r="E21" s="880"/>
      <c r="F21" s="440" t="s">
        <v>67</v>
      </c>
      <c r="G21" s="880"/>
      <c r="H21" s="880"/>
      <c r="I21" s="880"/>
      <c r="J21" s="876"/>
      <c r="K21" s="293"/>
      <c r="L21" s="294"/>
      <c r="M21" s="293"/>
      <c r="N21" s="293"/>
    </row>
    <row r="22" spans="1:14" s="11" customFormat="1" ht="10.5" customHeight="1">
      <c r="A22" s="421"/>
      <c r="B22" s="422" t="s">
        <v>68</v>
      </c>
      <c r="C22" s="422" t="s">
        <v>68</v>
      </c>
      <c r="D22" s="422" t="s">
        <v>68</v>
      </c>
      <c r="E22" s="422" t="s">
        <v>69</v>
      </c>
      <c r="F22" s="422" t="s">
        <v>69</v>
      </c>
      <c r="G22" s="422" t="s">
        <v>46</v>
      </c>
      <c r="H22" s="422" t="s">
        <v>70</v>
      </c>
      <c r="I22" s="422" t="s">
        <v>68</v>
      </c>
      <c r="J22" s="423"/>
      <c r="K22" s="295"/>
      <c r="L22" s="296"/>
      <c r="M22" s="295"/>
      <c r="N22" s="295"/>
    </row>
    <row r="23" spans="1:14" ht="18" customHeight="1">
      <c r="A23" s="424" t="s">
        <v>592</v>
      </c>
      <c r="B23" s="425">
        <v>11151</v>
      </c>
      <c r="C23" s="426">
        <v>5478</v>
      </c>
      <c r="D23" s="425">
        <v>5673</v>
      </c>
      <c r="E23" s="427" t="s">
        <v>71</v>
      </c>
      <c r="F23" s="425">
        <v>100</v>
      </c>
      <c r="G23" s="425">
        <v>2269</v>
      </c>
      <c r="H23" s="427" t="s">
        <v>71</v>
      </c>
      <c r="I23" s="428">
        <f aca="true" t="shared" si="0" ref="I23:I42">B23/G23</f>
        <v>4.914499779638607</v>
      </c>
      <c r="J23" s="429" t="s">
        <v>629</v>
      </c>
      <c r="K23" s="293"/>
      <c r="L23" s="294"/>
      <c r="M23" s="293"/>
      <c r="N23" s="293"/>
    </row>
    <row r="24" spans="1:14" ht="18" customHeight="1">
      <c r="A24" s="430" t="s">
        <v>637</v>
      </c>
      <c r="B24" s="425">
        <v>19101</v>
      </c>
      <c r="C24" s="426">
        <v>9026</v>
      </c>
      <c r="D24" s="425">
        <v>10075</v>
      </c>
      <c r="E24" s="427">
        <f aca="true" t="shared" si="1" ref="E24:E42">ROUND((B24-B23)/B23*100,1)</f>
        <v>71.3</v>
      </c>
      <c r="F24" s="425">
        <v>171</v>
      </c>
      <c r="G24" s="425">
        <v>3886</v>
      </c>
      <c r="H24" s="427">
        <f aca="true" t="shared" si="2" ref="H24:H42">ROUND((G24-G23)/G23*100,1)</f>
        <v>71.3</v>
      </c>
      <c r="I24" s="428">
        <f t="shared" si="0"/>
        <v>4.9153371075656205</v>
      </c>
      <c r="J24" s="429" t="s">
        <v>72</v>
      </c>
      <c r="K24" s="293"/>
      <c r="L24" s="294"/>
      <c r="M24" s="293"/>
      <c r="N24" s="293"/>
    </row>
    <row r="25" spans="1:14" ht="18" customHeight="1">
      <c r="A25" s="424" t="s">
        <v>593</v>
      </c>
      <c r="B25" s="425">
        <v>28404</v>
      </c>
      <c r="C25" s="426">
        <v>13225</v>
      </c>
      <c r="D25" s="425">
        <v>15179</v>
      </c>
      <c r="E25" s="427">
        <f t="shared" si="1"/>
        <v>48.7</v>
      </c>
      <c r="F25" s="425">
        <v>255</v>
      </c>
      <c r="G25" s="425">
        <v>5708</v>
      </c>
      <c r="H25" s="427">
        <f t="shared" si="2"/>
        <v>46.9</v>
      </c>
      <c r="I25" s="428">
        <f t="shared" si="0"/>
        <v>4.976173791170288</v>
      </c>
      <c r="J25" s="429" t="s">
        <v>73</v>
      </c>
      <c r="K25" s="293"/>
      <c r="L25" s="294"/>
      <c r="M25" s="293"/>
      <c r="N25" s="293"/>
    </row>
    <row r="26" spans="1:14" ht="18" customHeight="1">
      <c r="A26" s="424" t="s">
        <v>638</v>
      </c>
      <c r="B26" s="425">
        <v>35567</v>
      </c>
      <c r="C26" s="426">
        <v>16738</v>
      </c>
      <c r="D26" s="425">
        <v>18829</v>
      </c>
      <c r="E26" s="427">
        <f t="shared" si="1"/>
        <v>25.2</v>
      </c>
      <c r="F26" s="425">
        <v>319</v>
      </c>
      <c r="G26" s="425">
        <v>6979</v>
      </c>
      <c r="H26" s="427">
        <f t="shared" si="2"/>
        <v>22.3</v>
      </c>
      <c r="I26" s="428">
        <f t="shared" si="0"/>
        <v>5.096288866599799</v>
      </c>
      <c r="J26" s="429" t="s">
        <v>74</v>
      </c>
      <c r="K26" s="293"/>
      <c r="L26" s="294"/>
      <c r="M26" s="293"/>
      <c r="N26" s="293"/>
    </row>
    <row r="27" spans="1:14" ht="18" customHeight="1">
      <c r="A27" s="424" t="s">
        <v>639</v>
      </c>
      <c r="B27" s="425">
        <v>39137</v>
      </c>
      <c r="C27" s="426">
        <v>18089</v>
      </c>
      <c r="D27" s="425">
        <v>21048</v>
      </c>
      <c r="E27" s="427">
        <f t="shared" si="1"/>
        <v>10</v>
      </c>
      <c r="F27" s="425">
        <v>351</v>
      </c>
      <c r="G27" s="425">
        <v>7890</v>
      </c>
      <c r="H27" s="427">
        <f t="shared" si="2"/>
        <v>13.1</v>
      </c>
      <c r="I27" s="428">
        <f t="shared" si="0"/>
        <v>4.960329531051965</v>
      </c>
      <c r="J27" s="429" t="s">
        <v>75</v>
      </c>
      <c r="K27" s="293"/>
      <c r="L27" s="294"/>
      <c r="M27" s="293"/>
      <c r="N27" s="293"/>
    </row>
    <row r="28" spans="1:14" ht="18" customHeight="1">
      <c r="A28" s="424" t="s">
        <v>640</v>
      </c>
      <c r="B28" s="425">
        <v>37033</v>
      </c>
      <c r="C28" s="426">
        <v>18139</v>
      </c>
      <c r="D28" s="425">
        <v>18894</v>
      </c>
      <c r="E28" s="427">
        <f t="shared" si="1"/>
        <v>-5.4</v>
      </c>
      <c r="F28" s="425">
        <v>332</v>
      </c>
      <c r="G28" s="425">
        <v>8666</v>
      </c>
      <c r="H28" s="427">
        <f t="shared" si="2"/>
        <v>9.8</v>
      </c>
      <c r="I28" s="428">
        <f t="shared" si="0"/>
        <v>4.27336718209093</v>
      </c>
      <c r="J28" s="429" t="s">
        <v>76</v>
      </c>
      <c r="K28" s="293"/>
      <c r="L28" s="294"/>
      <c r="M28" s="293"/>
      <c r="N28" s="293"/>
    </row>
    <row r="29" spans="1:14" ht="18" customHeight="1">
      <c r="A29" s="424" t="s">
        <v>641</v>
      </c>
      <c r="B29" s="425">
        <v>42951</v>
      </c>
      <c r="C29" s="426">
        <v>21493</v>
      </c>
      <c r="D29" s="425">
        <v>21458</v>
      </c>
      <c r="E29" s="427">
        <f t="shared" si="1"/>
        <v>16</v>
      </c>
      <c r="F29" s="425">
        <v>385</v>
      </c>
      <c r="G29" s="425">
        <v>9785</v>
      </c>
      <c r="H29" s="427">
        <f t="shared" si="2"/>
        <v>12.9</v>
      </c>
      <c r="I29" s="428">
        <f t="shared" si="0"/>
        <v>4.389473684210526</v>
      </c>
      <c r="J29" s="429" t="s">
        <v>77</v>
      </c>
      <c r="K29" s="293"/>
      <c r="L29" s="294"/>
      <c r="M29" s="293"/>
      <c r="N29" s="293"/>
    </row>
    <row r="30" spans="1:14" ht="18" customHeight="1">
      <c r="A30" s="424" t="s">
        <v>642</v>
      </c>
      <c r="B30" s="425">
        <v>50960</v>
      </c>
      <c r="C30" s="426">
        <v>25033</v>
      </c>
      <c r="D30" s="425">
        <v>25927</v>
      </c>
      <c r="E30" s="427">
        <f t="shared" si="1"/>
        <v>18.6</v>
      </c>
      <c r="F30" s="425">
        <v>457</v>
      </c>
      <c r="G30" s="425">
        <v>11589</v>
      </c>
      <c r="H30" s="427">
        <f t="shared" si="2"/>
        <v>18.4</v>
      </c>
      <c r="I30" s="428">
        <f t="shared" si="0"/>
        <v>4.397273276382776</v>
      </c>
      <c r="J30" s="429" t="s">
        <v>78</v>
      </c>
      <c r="K30" s="293"/>
      <c r="L30" s="294"/>
      <c r="M30" s="293"/>
      <c r="N30" s="293"/>
    </row>
    <row r="31" spans="1:14" ht="18" customHeight="1">
      <c r="A31" s="424" t="s">
        <v>643</v>
      </c>
      <c r="B31" s="425">
        <v>57050</v>
      </c>
      <c r="C31" s="426">
        <v>27894</v>
      </c>
      <c r="D31" s="425">
        <v>29156</v>
      </c>
      <c r="E31" s="427">
        <f t="shared" si="1"/>
        <v>12</v>
      </c>
      <c r="F31" s="425">
        <v>512</v>
      </c>
      <c r="G31" s="425">
        <v>14221</v>
      </c>
      <c r="H31" s="427">
        <f t="shared" si="2"/>
        <v>22.7</v>
      </c>
      <c r="I31" s="428">
        <f t="shared" si="0"/>
        <v>4.011672878137965</v>
      </c>
      <c r="J31" s="431" t="s">
        <v>79</v>
      </c>
      <c r="K31" s="293"/>
      <c r="L31" s="294"/>
      <c r="M31" s="293"/>
      <c r="N31" s="293"/>
    </row>
    <row r="32" spans="1:14" ht="18" customHeight="1">
      <c r="A32" s="424" t="s">
        <v>644</v>
      </c>
      <c r="B32" s="425">
        <v>63195</v>
      </c>
      <c r="C32" s="426">
        <v>30687</v>
      </c>
      <c r="D32" s="425">
        <v>32508</v>
      </c>
      <c r="E32" s="427">
        <f t="shared" si="1"/>
        <v>10.8</v>
      </c>
      <c r="F32" s="425">
        <v>567</v>
      </c>
      <c r="G32" s="425">
        <v>17046</v>
      </c>
      <c r="H32" s="427">
        <f t="shared" si="2"/>
        <v>19.9</v>
      </c>
      <c r="I32" s="428">
        <f t="shared" si="0"/>
        <v>3.707321365716297</v>
      </c>
      <c r="J32" s="429" t="s">
        <v>50</v>
      </c>
      <c r="K32" s="293"/>
      <c r="L32" s="294"/>
      <c r="M32" s="293"/>
      <c r="N32" s="293"/>
    </row>
    <row r="33" spans="1:14" ht="18" customHeight="1">
      <c r="A33" s="424" t="s">
        <v>645</v>
      </c>
      <c r="B33" s="425">
        <v>70938</v>
      </c>
      <c r="C33" s="426">
        <v>34139</v>
      </c>
      <c r="D33" s="425">
        <v>36799</v>
      </c>
      <c r="E33" s="427">
        <f t="shared" si="1"/>
        <v>12.3</v>
      </c>
      <c r="F33" s="425">
        <v>636</v>
      </c>
      <c r="G33" s="425">
        <v>20690</v>
      </c>
      <c r="H33" s="427">
        <f t="shared" si="2"/>
        <v>21.4</v>
      </c>
      <c r="I33" s="428">
        <f t="shared" si="0"/>
        <v>3.4286128564523923</v>
      </c>
      <c r="J33" s="429" t="s">
        <v>51</v>
      </c>
      <c r="K33" s="293"/>
      <c r="L33" s="294"/>
      <c r="M33" s="293"/>
      <c r="N33" s="293"/>
    </row>
    <row r="34" spans="1:14" ht="18" customHeight="1">
      <c r="A34" s="424" t="s">
        <v>646</v>
      </c>
      <c r="B34" s="425">
        <v>76211</v>
      </c>
      <c r="C34" s="426">
        <v>36855</v>
      </c>
      <c r="D34" s="425">
        <v>39356</v>
      </c>
      <c r="E34" s="427">
        <f t="shared" si="1"/>
        <v>7.4</v>
      </c>
      <c r="F34" s="425">
        <v>683</v>
      </c>
      <c r="G34" s="425">
        <v>23829</v>
      </c>
      <c r="H34" s="427">
        <f t="shared" si="2"/>
        <v>15.2</v>
      </c>
      <c r="I34" s="428">
        <f t="shared" si="0"/>
        <v>3.198245834907046</v>
      </c>
      <c r="J34" s="429" t="s">
        <v>52</v>
      </c>
      <c r="K34" s="293"/>
      <c r="L34" s="294"/>
      <c r="M34" s="293"/>
      <c r="N34" s="293"/>
    </row>
    <row r="35" spans="1:14" ht="18" customHeight="1">
      <c r="A35" s="424" t="s">
        <v>647</v>
      </c>
      <c r="B35" s="425">
        <v>81745</v>
      </c>
      <c r="C35" s="426">
        <v>38996</v>
      </c>
      <c r="D35" s="425">
        <v>42749</v>
      </c>
      <c r="E35" s="427">
        <f t="shared" si="1"/>
        <v>7.3</v>
      </c>
      <c r="F35" s="425">
        <v>733</v>
      </c>
      <c r="G35" s="425">
        <v>28614</v>
      </c>
      <c r="H35" s="427">
        <f t="shared" si="2"/>
        <v>20.1</v>
      </c>
      <c r="I35" s="428">
        <f t="shared" si="0"/>
        <v>2.856818340672398</v>
      </c>
      <c r="J35" s="429" t="s">
        <v>53</v>
      </c>
      <c r="K35" s="293"/>
      <c r="L35" s="294"/>
      <c r="M35" s="293"/>
      <c r="N35" s="293"/>
    </row>
    <row r="36" spans="1:14" ht="18" customHeight="1">
      <c r="A36" s="424" t="s">
        <v>648</v>
      </c>
      <c r="B36" s="425">
        <v>87127</v>
      </c>
      <c r="C36" s="426">
        <v>41275</v>
      </c>
      <c r="D36" s="425">
        <v>45852</v>
      </c>
      <c r="E36" s="427">
        <f t="shared" si="1"/>
        <v>6.6</v>
      </c>
      <c r="F36" s="425">
        <v>781</v>
      </c>
      <c r="G36" s="425">
        <v>30743</v>
      </c>
      <c r="H36" s="427">
        <f t="shared" si="2"/>
        <v>7.4</v>
      </c>
      <c r="I36" s="428">
        <f t="shared" si="0"/>
        <v>2.8340435221025926</v>
      </c>
      <c r="J36" s="429" t="s">
        <v>54</v>
      </c>
      <c r="K36" s="293"/>
      <c r="L36" s="294"/>
      <c r="M36" s="293"/>
      <c r="N36" s="293"/>
    </row>
    <row r="37" spans="1:14" ht="18" customHeight="1">
      <c r="A37" s="424" t="s">
        <v>594</v>
      </c>
      <c r="B37" s="425">
        <v>87524</v>
      </c>
      <c r="C37" s="426">
        <v>41130</v>
      </c>
      <c r="D37" s="425">
        <v>46394</v>
      </c>
      <c r="E37" s="427">
        <f t="shared" si="1"/>
        <v>0.5</v>
      </c>
      <c r="F37" s="425">
        <v>785</v>
      </c>
      <c r="G37" s="425">
        <v>32427</v>
      </c>
      <c r="H37" s="427">
        <f t="shared" si="2"/>
        <v>5.5</v>
      </c>
      <c r="I37" s="428">
        <f t="shared" si="0"/>
        <v>2.6991087673852037</v>
      </c>
      <c r="J37" s="429" t="s">
        <v>55</v>
      </c>
      <c r="K37" s="293"/>
      <c r="L37" s="294"/>
      <c r="M37" s="293"/>
      <c r="N37" s="293"/>
    </row>
    <row r="38" spans="1:14" ht="18" customHeight="1">
      <c r="A38" s="424" t="s">
        <v>652</v>
      </c>
      <c r="B38" s="425">
        <v>75032</v>
      </c>
      <c r="C38" s="426">
        <v>34928</v>
      </c>
      <c r="D38" s="425">
        <v>40104</v>
      </c>
      <c r="E38" s="427">
        <f t="shared" si="1"/>
        <v>-14.3</v>
      </c>
      <c r="F38" s="425">
        <v>673</v>
      </c>
      <c r="G38" s="425">
        <v>29070</v>
      </c>
      <c r="H38" s="427">
        <f t="shared" si="2"/>
        <v>-10.4</v>
      </c>
      <c r="I38" s="428">
        <f t="shared" si="0"/>
        <v>2.581080151358789</v>
      </c>
      <c r="J38" s="429" t="s">
        <v>56</v>
      </c>
      <c r="K38" s="293"/>
      <c r="L38" s="294"/>
      <c r="M38" s="293"/>
      <c r="N38" s="293"/>
    </row>
    <row r="39" spans="1:14" ht="18" customHeight="1">
      <c r="A39" s="424" t="s">
        <v>649</v>
      </c>
      <c r="B39" s="425">
        <v>83834</v>
      </c>
      <c r="C39" s="426">
        <v>38705</v>
      </c>
      <c r="D39" s="425">
        <v>45129</v>
      </c>
      <c r="E39" s="427">
        <f t="shared" si="1"/>
        <v>11.7</v>
      </c>
      <c r="F39" s="425">
        <v>752</v>
      </c>
      <c r="G39" s="425">
        <v>34209</v>
      </c>
      <c r="H39" s="427">
        <f t="shared" si="2"/>
        <v>17.7</v>
      </c>
      <c r="I39" s="428">
        <f t="shared" si="0"/>
        <v>2.4506416440118097</v>
      </c>
      <c r="J39" s="429" t="s">
        <v>57</v>
      </c>
      <c r="K39" s="293"/>
      <c r="L39" s="294"/>
      <c r="M39" s="293"/>
      <c r="N39" s="293"/>
    </row>
    <row r="40" spans="1:14" ht="18" customHeight="1">
      <c r="A40" s="424" t="s">
        <v>650</v>
      </c>
      <c r="B40" s="425">
        <v>90590</v>
      </c>
      <c r="C40" s="426">
        <v>41391</v>
      </c>
      <c r="D40" s="425">
        <v>49199</v>
      </c>
      <c r="E40" s="427">
        <f t="shared" si="1"/>
        <v>8.1</v>
      </c>
      <c r="F40" s="425">
        <v>812</v>
      </c>
      <c r="G40" s="425">
        <v>37970</v>
      </c>
      <c r="H40" s="427">
        <f t="shared" si="2"/>
        <v>11</v>
      </c>
      <c r="I40" s="428">
        <f t="shared" si="0"/>
        <v>2.3858309191466947</v>
      </c>
      <c r="J40" s="429" t="s">
        <v>58</v>
      </c>
      <c r="K40" s="293"/>
      <c r="L40" s="294"/>
      <c r="M40" s="293"/>
      <c r="N40" s="293"/>
    </row>
    <row r="41" spans="1:14" ht="18" customHeight="1">
      <c r="A41" s="424" t="s">
        <v>640</v>
      </c>
      <c r="B41" s="425">
        <v>93238</v>
      </c>
      <c r="C41" s="426">
        <v>42385</v>
      </c>
      <c r="D41" s="425">
        <v>50853</v>
      </c>
      <c r="E41" s="427">
        <f t="shared" si="1"/>
        <v>2.9</v>
      </c>
      <c r="F41" s="425">
        <f>B41/$B$23*100</f>
        <v>836.1402564792396</v>
      </c>
      <c r="G41" s="432">
        <v>39753</v>
      </c>
      <c r="H41" s="427">
        <f t="shared" si="2"/>
        <v>4.7</v>
      </c>
      <c r="I41" s="428">
        <f t="shared" si="0"/>
        <v>2.345433049078057</v>
      </c>
      <c r="J41" s="429" t="s">
        <v>80</v>
      </c>
      <c r="K41" s="293"/>
      <c r="L41" s="294"/>
      <c r="M41" s="293"/>
      <c r="N41" s="293"/>
    </row>
    <row r="42" spans="1:14" ht="18" customHeight="1">
      <c r="A42" s="433" t="s">
        <v>651</v>
      </c>
      <c r="B42" s="341">
        <v>95350</v>
      </c>
      <c r="C42" s="341">
        <v>43089</v>
      </c>
      <c r="D42" s="341">
        <v>52261</v>
      </c>
      <c r="E42" s="434">
        <f t="shared" si="1"/>
        <v>2.3</v>
      </c>
      <c r="F42" s="435">
        <f>B42/$B$23*100</f>
        <v>855.080261859923</v>
      </c>
      <c r="G42" s="341">
        <v>41881</v>
      </c>
      <c r="H42" s="434">
        <f t="shared" si="2"/>
        <v>5.4</v>
      </c>
      <c r="I42" s="436">
        <f t="shared" si="0"/>
        <v>2.276688713258996</v>
      </c>
      <c r="J42" s="437" t="s">
        <v>576</v>
      </c>
      <c r="K42" s="293"/>
      <c r="L42" s="294"/>
      <c r="M42" s="293"/>
      <c r="N42" s="293"/>
    </row>
    <row r="43" spans="11:14" ht="13.5">
      <c r="K43" s="293"/>
      <c r="L43" s="294"/>
      <c r="M43" s="293"/>
      <c r="N43" s="293"/>
    </row>
    <row r="44" spans="11:14" ht="13.5">
      <c r="K44" s="293"/>
      <c r="L44" s="294"/>
      <c r="M44" s="293"/>
      <c r="N44" s="293"/>
    </row>
    <row r="45" spans="11:14" ht="13.5">
      <c r="K45" s="293"/>
      <c r="L45" s="294"/>
      <c r="M45" s="293"/>
      <c r="N45" s="293"/>
    </row>
    <row r="46" spans="11:14" ht="13.5">
      <c r="K46" s="293"/>
      <c r="L46" s="294"/>
      <c r="M46" s="293"/>
      <c r="N46" s="293"/>
    </row>
  </sheetData>
  <sheetProtection/>
  <mergeCells count="7">
    <mergeCell ref="J20:J21"/>
    <mergeCell ref="A20:A21"/>
    <mergeCell ref="G20:G21"/>
    <mergeCell ref="B20:D20"/>
    <mergeCell ref="H20:H21"/>
    <mergeCell ref="E20:E21"/>
    <mergeCell ref="I20:I21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75390625" style="5" customWidth="1"/>
    <col min="2" max="2" width="0.875" style="5" customWidth="1"/>
    <col min="3" max="13" width="6.625" style="4" customWidth="1"/>
    <col min="14" max="14" width="5.75390625" style="5" customWidth="1"/>
    <col min="15" max="15" width="9.00390625" style="5" customWidth="1"/>
    <col min="16" max="16" width="9.00390625" style="133" customWidth="1"/>
    <col min="17" max="16384" width="9.00390625" style="5" customWidth="1"/>
  </cols>
  <sheetData>
    <row r="1" spans="1:2" ht="13.5">
      <c r="A1" s="846" t="s">
        <v>564</v>
      </c>
      <c r="B1" s="132"/>
    </row>
    <row r="2" ht="6" customHeight="1"/>
    <row r="3" spans="1:14" ht="16.5" customHeight="1">
      <c r="A3" s="1051" t="s">
        <v>606</v>
      </c>
      <c r="B3" s="1052"/>
      <c r="C3" s="1057" t="s">
        <v>371</v>
      </c>
      <c r="D3" s="1058"/>
      <c r="E3" s="1058"/>
      <c r="F3" s="1058"/>
      <c r="G3" s="1058" t="s">
        <v>372</v>
      </c>
      <c r="H3" s="1058"/>
      <c r="I3" s="1058"/>
      <c r="J3" s="1058" t="s">
        <v>373</v>
      </c>
      <c r="K3" s="1058"/>
      <c r="L3" s="1058"/>
      <c r="M3" s="1058"/>
      <c r="N3" s="1055" t="s">
        <v>374</v>
      </c>
    </row>
    <row r="4" spans="1:14" ht="23.25" customHeight="1">
      <c r="A4" s="1053"/>
      <c r="B4" s="1054"/>
      <c r="C4" s="134" t="s">
        <v>375</v>
      </c>
      <c r="D4" s="135" t="s">
        <v>376</v>
      </c>
      <c r="E4" s="136" t="s">
        <v>369</v>
      </c>
      <c r="F4" s="136" t="s">
        <v>377</v>
      </c>
      <c r="G4" s="135" t="s">
        <v>378</v>
      </c>
      <c r="H4" s="135" t="s">
        <v>379</v>
      </c>
      <c r="I4" s="135" t="s">
        <v>380</v>
      </c>
      <c r="J4" s="135" t="s">
        <v>378</v>
      </c>
      <c r="K4" s="135" t="s">
        <v>381</v>
      </c>
      <c r="L4" s="135" t="s">
        <v>380</v>
      </c>
      <c r="M4" s="136" t="s">
        <v>382</v>
      </c>
      <c r="N4" s="1056"/>
    </row>
    <row r="5" spans="1:14" s="71" customFormat="1" ht="7.5" customHeight="1">
      <c r="A5" s="69"/>
      <c r="B5" s="70"/>
      <c r="C5" s="137" t="s">
        <v>1</v>
      </c>
      <c r="D5" s="138" t="s">
        <v>1</v>
      </c>
      <c r="E5" s="138" t="s">
        <v>1</v>
      </c>
      <c r="F5" s="138" t="s">
        <v>1</v>
      </c>
      <c r="G5" s="139" t="s">
        <v>272</v>
      </c>
      <c r="H5" s="140" t="s">
        <v>272</v>
      </c>
      <c r="I5" s="141" t="s">
        <v>272</v>
      </c>
      <c r="J5" s="139"/>
      <c r="K5" s="138"/>
      <c r="L5" s="138"/>
      <c r="M5" s="142"/>
      <c r="N5" s="372" t="s">
        <v>1</v>
      </c>
    </row>
    <row r="6" spans="1:19" ht="12" customHeight="1">
      <c r="A6" s="143" t="s">
        <v>273</v>
      </c>
      <c r="B6" s="144"/>
      <c r="C6" s="145">
        <f>SUM(C7:C65)</f>
        <v>95350</v>
      </c>
      <c r="D6" s="146">
        <f>SUM(D7:D65)</f>
        <v>12518</v>
      </c>
      <c r="E6" s="146">
        <f>SUM(E7:E65)</f>
        <v>56130</v>
      </c>
      <c r="F6" s="145">
        <f>SUM(F7:F65)</f>
        <v>25943</v>
      </c>
      <c r="G6" s="147">
        <f>D6/C6*100</f>
        <v>13.128474042999475</v>
      </c>
      <c r="H6" s="148">
        <f aca="true" t="shared" si="0" ref="H6:H37">E6/C6*100</f>
        <v>58.867330886208705</v>
      </c>
      <c r="I6" s="149">
        <f aca="true" t="shared" si="1" ref="I6:I37">F6/C6*100</f>
        <v>27.208180388044052</v>
      </c>
      <c r="J6" s="147">
        <f>D6/E6*100</f>
        <v>22.301799394263316</v>
      </c>
      <c r="K6" s="148">
        <f aca="true" t="shared" si="2" ref="K6:K37">SUM(D6,F6)/E6*100</f>
        <v>68.52128986281846</v>
      </c>
      <c r="L6" s="148">
        <f aca="true" t="shared" si="3" ref="L6:L37">F6/E6*100</f>
        <v>46.21949046855514</v>
      </c>
      <c r="M6" s="149">
        <f>F6/D6*100</f>
        <v>207.2455663844065</v>
      </c>
      <c r="N6" s="146">
        <f>SUM(N7:N65)</f>
        <v>759</v>
      </c>
      <c r="Q6" s="133"/>
      <c r="R6" s="133"/>
      <c r="S6" s="133"/>
    </row>
    <row r="7" spans="1:19" ht="12" customHeight="1">
      <c r="A7" s="150" t="s">
        <v>274</v>
      </c>
      <c r="B7" s="151"/>
      <c r="C7" s="152">
        <v>419</v>
      </c>
      <c r="D7" s="153">
        <v>36</v>
      </c>
      <c r="E7" s="153">
        <v>253</v>
      </c>
      <c r="F7" s="152">
        <v>124</v>
      </c>
      <c r="G7" s="154">
        <f>D7/C7*100</f>
        <v>8.591885441527445</v>
      </c>
      <c r="H7" s="155">
        <f t="shared" si="0"/>
        <v>60.381861575178995</v>
      </c>
      <c r="I7" s="156">
        <f t="shared" si="1"/>
        <v>29.594272076372313</v>
      </c>
      <c r="J7" s="154">
        <f>D7/E7*100</f>
        <v>14.229249011857709</v>
      </c>
      <c r="K7" s="155">
        <f t="shared" si="2"/>
        <v>63.24110671936759</v>
      </c>
      <c r="L7" s="155">
        <f t="shared" si="3"/>
        <v>49.01185770750988</v>
      </c>
      <c r="M7" s="156">
        <f>F7/D7*100</f>
        <v>344.44444444444446</v>
      </c>
      <c r="N7" s="153">
        <v>6</v>
      </c>
      <c r="Q7" s="133"/>
      <c r="R7" s="133"/>
      <c r="S7" s="133"/>
    </row>
    <row r="8" spans="1:19" ht="12" customHeight="1">
      <c r="A8" s="150" t="s">
        <v>275</v>
      </c>
      <c r="B8" s="151"/>
      <c r="C8" s="152">
        <v>504</v>
      </c>
      <c r="D8" s="153">
        <v>41</v>
      </c>
      <c r="E8" s="153">
        <v>268</v>
      </c>
      <c r="F8" s="152">
        <v>186</v>
      </c>
      <c r="G8" s="154">
        <f>D8/C8*100</f>
        <v>8.134920634920634</v>
      </c>
      <c r="H8" s="155">
        <f t="shared" si="0"/>
        <v>53.17460317460318</v>
      </c>
      <c r="I8" s="156">
        <f t="shared" si="1"/>
        <v>36.904761904761905</v>
      </c>
      <c r="J8" s="154">
        <f>D8/E8*100</f>
        <v>15.298507462686567</v>
      </c>
      <c r="K8" s="155">
        <f t="shared" si="2"/>
        <v>84.70149253731343</v>
      </c>
      <c r="L8" s="155">
        <f t="shared" si="3"/>
        <v>69.40298507462687</v>
      </c>
      <c r="M8" s="156">
        <f>F8/D8*100</f>
        <v>453.6585365853658</v>
      </c>
      <c r="N8" s="153">
        <v>9</v>
      </c>
      <c r="Q8" s="133"/>
      <c r="R8" s="133"/>
      <c r="S8" s="133"/>
    </row>
    <row r="9" spans="1:19" ht="12" customHeight="1">
      <c r="A9" s="150" t="s">
        <v>276</v>
      </c>
      <c r="B9" s="151"/>
      <c r="C9" s="152">
        <v>719</v>
      </c>
      <c r="D9" s="153">
        <v>74</v>
      </c>
      <c r="E9" s="153">
        <v>332</v>
      </c>
      <c r="F9" s="152">
        <v>308</v>
      </c>
      <c r="G9" s="154">
        <f>D9/C9*100</f>
        <v>10.292072322670375</v>
      </c>
      <c r="H9" s="155">
        <f t="shared" si="0"/>
        <v>46.17524339360223</v>
      </c>
      <c r="I9" s="156">
        <f t="shared" si="1"/>
        <v>42.83727399165508</v>
      </c>
      <c r="J9" s="154">
        <f>D9/E9*100</f>
        <v>22.289156626506024</v>
      </c>
      <c r="K9" s="155">
        <f t="shared" si="2"/>
        <v>115.06024096385543</v>
      </c>
      <c r="L9" s="155">
        <f t="shared" si="3"/>
        <v>92.7710843373494</v>
      </c>
      <c r="M9" s="156">
        <f>F9/D9*100</f>
        <v>416.21621621621625</v>
      </c>
      <c r="N9" s="153">
        <v>5</v>
      </c>
      <c r="Q9" s="133"/>
      <c r="R9" s="133"/>
      <c r="S9" s="133"/>
    </row>
    <row r="10" spans="1:19" ht="12" customHeight="1">
      <c r="A10" s="150" t="s">
        <v>277</v>
      </c>
      <c r="B10" s="151"/>
      <c r="C10" s="152">
        <v>650</v>
      </c>
      <c r="D10" s="153">
        <v>87</v>
      </c>
      <c r="E10" s="153">
        <v>318</v>
      </c>
      <c r="F10" s="152">
        <v>245</v>
      </c>
      <c r="G10" s="154">
        <f>D10/C10*100</f>
        <v>13.384615384615383</v>
      </c>
      <c r="H10" s="155">
        <f t="shared" si="0"/>
        <v>48.92307692307693</v>
      </c>
      <c r="I10" s="156">
        <f t="shared" si="1"/>
        <v>37.69230769230769</v>
      </c>
      <c r="J10" s="154">
        <f>D10/E10*100</f>
        <v>27.358490566037734</v>
      </c>
      <c r="K10" s="155">
        <f t="shared" si="2"/>
        <v>104.40251572327044</v>
      </c>
      <c r="L10" s="155">
        <f t="shared" si="3"/>
        <v>77.04402515723271</v>
      </c>
      <c r="M10" s="156">
        <f>F10/D10*100</f>
        <v>281.60919540229884</v>
      </c>
      <c r="N10" s="153" t="s">
        <v>242</v>
      </c>
      <c r="Q10" s="133"/>
      <c r="R10" s="133"/>
      <c r="S10" s="133"/>
    </row>
    <row r="11" spans="1:19" ht="12" customHeight="1">
      <c r="A11" s="150" t="s">
        <v>278</v>
      </c>
      <c r="B11" s="151"/>
      <c r="C11" s="152" t="s">
        <v>242</v>
      </c>
      <c r="D11" s="153" t="s">
        <v>242</v>
      </c>
      <c r="E11" s="153" t="s">
        <v>242</v>
      </c>
      <c r="F11" s="153" t="s">
        <v>242</v>
      </c>
      <c r="G11" s="147" t="s">
        <v>383</v>
      </c>
      <c r="H11" s="148" t="s">
        <v>342</v>
      </c>
      <c r="I11" s="155" t="s">
        <v>342</v>
      </c>
      <c r="J11" s="147" t="s">
        <v>383</v>
      </c>
      <c r="K11" s="148" t="s">
        <v>342</v>
      </c>
      <c r="L11" s="155" t="s">
        <v>342</v>
      </c>
      <c r="M11" s="156" t="s">
        <v>383</v>
      </c>
      <c r="N11" s="153" t="s">
        <v>242</v>
      </c>
      <c r="Q11" s="133"/>
      <c r="R11" s="133"/>
      <c r="S11" s="133"/>
    </row>
    <row r="12" spans="1:19" ht="12" customHeight="1">
      <c r="A12" s="373" t="s">
        <v>279</v>
      </c>
      <c r="B12" s="158"/>
      <c r="C12" s="159">
        <v>6925</v>
      </c>
      <c r="D12" s="160">
        <v>872</v>
      </c>
      <c r="E12" s="160">
        <v>4267</v>
      </c>
      <c r="F12" s="159">
        <v>1738</v>
      </c>
      <c r="G12" s="161">
        <f aca="true" t="shared" si="4" ref="G12:G43">D12/C12*100</f>
        <v>12.592057761732853</v>
      </c>
      <c r="H12" s="162">
        <f t="shared" si="0"/>
        <v>61.6173285198556</v>
      </c>
      <c r="I12" s="163">
        <f t="shared" si="1"/>
        <v>25.097472924187723</v>
      </c>
      <c r="J12" s="161">
        <f aca="true" t="shared" si="5" ref="J12:J43">D12/E12*100</f>
        <v>20.435903445043355</v>
      </c>
      <c r="K12" s="162">
        <f t="shared" si="2"/>
        <v>61.16709632059995</v>
      </c>
      <c r="L12" s="162">
        <f t="shared" si="3"/>
        <v>40.7311928755566</v>
      </c>
      <c r="M12" s="163">
        <f aca="true" t="shared" si="6" ref="M12:M43">F12/D12*100</f>
        <v>199.3119266055046</v>
      </c>
      <c r="N12" s="160">
        <v>48</v>
      </c>
      <c r="Q12" s="133"/>
      <c r="R12" s="133"/>
      <c r="S12" s="133"/>
    </row>
    <row r="13" spans="1:19" ht="12" customHeight="1">
      <c r="A13" s="150" t="s">
        <v>280</v>
      </c>
      <c r="B13" s="151"/>
      <c r="C13" s="152">
        <v>1938</v>
      </c>
      <c r="D13" s="153">
        <v>279</v>
      </c>
      <c r="E13" s="153">
        <v>1139</v>
      </c>
      <c r="F13" s="152">
        <v>493</v>
      </c>
      <c r="G13" s="154">
        <f t="shared" si="4"/>
        <v>14.396284829721361</v>
      </c>
      <c r="H13" s="155">
        <f t="shared" si="0"/>
        <v>58.77192982456141</v>
      </c>
      <c r="I13" s="156">
        <f t="shared" si="1"/>
        <v>25.438596491228072</v>
      </c>
      <c r="J13" s="154">
        <f t="shared" si="5"/>
        <v>24.49517120280948</v>
      </c>
      <c r="K13" s="155">
        <f t="shared" si="2"/>
        <v>67.77875329236171</v>
      </c>
      <c r="L13" s="155">
        <f t="shared" si="3"/>
        <v>43.28358208955223</v>
      </c>
      <c r="M13" s="156">
        <f t="shared" si="6"/>
        <v>176.70250896057348</v>
      </c>
      <c r="N13" s="153">
        <v>27</v>
      </c>
      <c r="Q13" s="133"/>
      <c r="R13" s="133"/>
      <c r="S13" s="133"/>
    </row>
    <row r="14" spans="1:19" ht="12" customHeight="1">
      <c r="A14" s="150" t="s">
        <v>281</v>
      </c>
      <c r="B14" s="151"/>
      <c r="C14" s="152">
        <v>1379</v>
      </c>
      <c r="D14" s="153">
        <v>201</v>
      </c>
      <c r="E14" s="153">
        <v>827</v>
      </c>
      <c r="F14" s="152">
        <v>345</v>
      </c>
      <c r="G14" s="154">
        <f t="shared" si="4"/>
        <v>14.57577955039884</v>
      </c>
      <c r="H14" s="155">
        <f t="shared" si="0"/>
        <v>59.97099347353154</v>
      </c>
      <c r="I14" s="156">
        <f t="shared" si="1"/>
        <v>25.018129079042783</v>
      </c>
      <c r="J14" s="154">
        <f t="shared" si="5"/>
        <v>24.30471584038694</v>
      </c>
      <c r="K14" s="155">
        <f t="shared" si="2"/>
        <v>66.0217654171705</v>
      </c>
      <c r="L14" s="155">
        <f t="shared" si="3"/>
        <v>41.71704957678355</v>
      </c>
      <c r="M14" s="156">
        <f t="shared" si="6"/>
        <v>171.6417910447761</v>
      </c>
      <c r="N14" s="153">
        <v>6</v>
      </c>
      <c r="Q14" s="133"/>
      <c r="R14" s="133"/>
      <c r="S14" s="133"/>
    </row>
    <row r="15" spans="1:19" ht="12" customHeight="1">
      <c r="A15" s="150" t="s">
        <v>282</v>
      </c>
      <c r="B15" s="151"/>
      <c r="C15" s="152">
        <v>3345</v>
      </c>
      <c r="D15" s="153">
        <v>529</v>
      </c>
      <c r="E15" s="153">
        <v>1951</v>
      </c>
      <c r="F15" s="152">
        <v>834</v>
      </c>
      <c r="G15" s="154">
        <f t="shared" si="4"/>
        <v>15.814648729446937</v>
      </c>
      <c r="H15" s="155">
        <f t="shared" si="0"/>
        <v>58.32585949177877</v>
      </c>
      <c r="I15" s="156">
        <f t="shared" si="1"/>
        <v>24.932735426008968</v>
      </c>
      <c r="J15" s="154">
        <f t="shared" si="5"/>
        <v>27.114300358790366</v>
      </c>
      <c r="K15" s="155">
        <f t="shared" si="2"/>
        <v>69.86160943106098</v>
      </c>
      <c r="L15" s="155">
        <f t="shared" si="3"/>
        <v>42.74730907227063</v>
      </c>
      <c r="M15" s="156">
        <f t="shared" si="6"/>
        <v>157.65595463137996</v>
      </c>
      <c r="N15" s="153">
        <v>31</v>
      </c>
      <c r="Q15" s="133"/>
      <c r="R15" s="133"/>
      <c r="S15" s="133"/>
    </row>
    <row r="16" spans="1:19" ht="12" customHeight="1">
      <c r="A16" s="143" t="s">
        <v>283</v>
      </c>
      <c r="B16" s="144"/>
      <c r="C16" s="145">
        <v>2301</v>
      </c>
      <c r="D16" s="146">
        <v>265</v>
      </c>
      <c r="E16" s="146">
        <v>1345</v>
      </c>
      <c r="F16" s="145">
        <v>684</v>
      </c>
      <c r="G16" s="147">
        <f t="shared" si="4"/>
        <v>11.516731855714907</v>
      </c>
      <c r="H16" s="148">
        <f t="shared" si="0"/>
        <v>58.45284658843981</v>
      </c>
      <c r="I16" s="149">
        <f t="shared" si="1"/>
        <v>29.726205997392434</v>
      </c>
      <c r="J16" s="147">
        <f t="shared" si="5"/>
        <v>19.702602230483272</v>
      </c>
      <c r="K16" s="148">
        <f t="shared" si="2"/>
        <v>70.55762081784387</v>
      </c>
      <c r="L16" s="148">
        <f t="shared" si="3"/>
        <v>50.85501858736059</v>
      </c>
      <c r="M16" s="149">
        <f t="shared" si="6"/>
        <v>258.1132075471698</v>
      </c>
      <c r="N16" s="146">
        <v>7</v>
      </c>
      <c r="Q16" s="133"/>
      <c r="R16" s="133"/>
      <c r="S16" s="133"/>
    </row>
    <row r="17" spans="1:19" ht="12" customHeight="1">
      <c r="A17" s="150" t="s">
        <v>284</v>
      </c>
      <c r="B17" s="151"/>
      <c r="C17" s="152">
        <v>2035</v>
      </c>
      <c r="D17" s="153">
        <v>250</v>
      </c>
      <c r="E17" s="153">
        <v>1222</v>
      </c>
      <c r="F17" s="152">
        <v>523</v>
      </c>
      <c r="G17" s="154">
        <f t="shared" si="4"/>
        <v>12.285012285012286</v>
      </c>
      <c r="H17" s="155">
        <f t="shared" si="0"/>
        <v>60.04914004914005</v>
      </c>
      <c r="I17" s="156">
        <f t="shared" si="1"/>
        <v>25.7002457002457</v>
      </c>
      <c r="J17" s="154">
        <f t="shared" si="5"/>
        <v>20.458265139116204</v>
      </c>
      <c r="K17" s="155">
        <f t="shared" si="2"/>
        <v>63.256955810147296</v>
      </c>
      <c r="L17" s="155">
        <f t="shared" si="3"/>
        <v>42.798690671031096</v>
      </c>
      <c r="M17" s="156">
        <f t="shared" si="6"/>
        <v>209.20000000000002</v>
      </c>
      <c r="N17" s="153">
        <v>40</v>
      </c>
      <c r="Q17" s="133"/>
      <c r="R17" s="133"/>
      <c r="S17" s="133"/>
    </row>
    <row r="18" spans="1:19" ht="12" customHeight="1">
      <c r="A18" s="150" t="s">
        <v>285</v>
      </c>
      <c r="B18" s="151"/>
      <c r="C18" s="152">
        <v>1289</v>
      </c>
      <c r="D18" s="153">
        <v>141</v>
      </c>
      <c r="E18" s="153">
        <v>769</v>
      </c>
      <c r="F18" s="152">
        <v>360</v>
      </c>
      <c r="G18" s="154">
        <f t="shared" si="4"/>
        <v>10.938712179984485</v>
      </c>
      <c r="H18" s="155">
        <f t="shared" si="0"/>
        <v>59.65865011636928</v>
      </c>
      <c r="I18" s="156">
        <f t="shared" si="1"/>
        <v>27.928626842513577</v>
      </c>
      <c r="J18" s="154">
        <f t="shared" si="5"/>
        <v>18.33550065019506</v>
      </c>
      <c r="K18" s="155">
        <f t="shared" si="2"/>
        <v>65.14954486345904</v>
      </c>
      <c r="L18" s="155">
        <f t="shared" si="3"/>
        <v>46.814044213263976</v>
      </c>
      <c r="M18" s="156">
        <f t="shared" si="6"/>
        <v>255.31914893617022</v>
      </c>
      <c r="N18" s="153">
        <v>19</v>
      </c>
      <c r="Q18" s="133"/>
      <c r="R18" s="133"/>
      <c r="S18" s="133"/>
    </row>
    <row r="19" spans="1:19" ht="12" customHeight="1">
      <c r="A19" s="150" t="s">
        <v>286</v>
      </c>
      <c r="B19" s="151"/>
      <c r="C19" s="152">
        <v>2029</v>
      </c>
      <c r="D19" s="153">
        <v>310</v>
      </c>
      <c r="E19" s="153">
        <v>1270</v>
      </c>
      <c r="F19" s="152">
        <v>446</v>
      </c>
      <c r="G19" s="154">
        <f t="shared" si="4"/>
        <v>15.278462296697882</v>
      </c>
      <c r="H19" s="155">
        <f t="shared" si="0"/>
        <v>62.5924100542139</v>
      </c>
      <c r="I19" s="156">
        <f t="shared" si="1"/>
        <v>21.981271562345984</v>
      </c>
      <c r="J19" s="154">
        <f t="shared" si="5"/>
        <v>24.409448818897637</v>
      </c>
      <c r="K19" s="155">
        <f t="shared" si="2"/>
        <v>59.527559055118104</v>
      </c>
      <c r="L19" s="155">
        <f t="shared" si="3"/>
        <v>35.118110236220474</v>
      </c>
      <c r="M19" s="156">
        <f t="shared" si="6"/>
        <v>143.8709677419355</v>
      </c>
      <c r="N19" s="153">
        <v>3</v>
      </c>
      <c r="Q19" s="133"/>
      <c r="R19" s="133"/>
      <c r="S19" s="133"/>
    </row>
    <row r="20" spans="1:19" ht="12" customHeight="1">
      <c r="A20" s="150" t="s">
        <v>287</v>
      </c>
      <c r="B20" s="151"/>
      <c r="C20" s="152">
        <v>4725</v>
      </c>
      <c r="D20" s="153">
        <v>745</v>
      </c>
      <c r="E20" s="153">
        <v>2845</v>
      </c>
      <c r="F20" s="152">
        <v>1102</v>
      </c>
      <c r="G20" s="154">
        <f t="shared" si="4"/>
        <v>15.76719576719577</v>
      </c>
      <c r="H20" s="155">
        <f t="shared" si="0"/>
        <v>60.211640211640216</v>
      </c>
      <c r="I20" s="156">
        <f t="shared" si="1"/>
        <v>23.322751322751323</v>
      </c>
      <c r="J20" s="154">
        <f t="shared" si="5"/>
        <v>26.18629173989455</v>
      </c>
      <c r="K20" s="155">
        <f t="shared" si="2"/>
        <v>64.92091388400702</v>
      </c>
      <c r="L20" s="155">
        <f t="shared" si="3"/>
        <v>38.73462214411248</v>
      </c>
      <c r="M20" s="156">
        <f t="shared" si="6"/>
        <v>147.91946308724832</v>
      </c>
      <c r="N20" s="153">
        <v>33</v>
      </c>
      <c r="Q20" s="133"/>
      <c r="R20" s="133"/>
      <c r="S20" s="133"/>
    </row>
    <row r="21" spans="1:19" ht="12" customHeight="1">
      <c r="A21" s="150" t="s">
        <v>288</v>
      </c>
      <c r="B21" s="151"/>
      <c r="C21" s="152">
        <v>1513</v>
      </c>
      <c r="D21" s="153">
        <v>176</v>
      </c>
      <c r="E21" s="153">
        <v>923</v>
      </c>
      <c r="F21" s="152">
        <v>396</v>
      </c>
      <c r="G21" s="154">
        <f t="shared" si="4"/>
        <v>11.63251817580965</v>
      </c>
      <c r="H21" s="155">
        <f t="shared" si="0"/>
        <v>61.00462656972901</v>
      </c>
      <c r="I21" s="156">
        <f t="shared" si="1"/>
        <v>26.17316589557171</v>
      </c>
      <c r="J21" s="154">
        <f t="shared" si="5"/>
        <v>19.068255687974</v>
      </c>
      <c r="K21" s="155">
        <f t="shared" si="2"/>
        <v>61.97183098591549</v>
      </c>
      <c r="L21" s="155">
        <f t="shared" si="3"/>
        <v>42.903575297941494</v>
      </c>
      <c r="M21" s="156">
        <f t="shared" si="6"/>
        <v>225</v>
      </c>
      <c r="N21" s="153">
        <v>18</v>
      </c>
      <c r="Q21" s="133"/>
      <c r="R21" s="133"/>
      <c r="S21" s="133"/>
    </row>
    <row r="22" spans="1:19" ht="12" customHeight="1">
      <c r="A22" s="157" t="s">
        <v>289</v>
      </c>
      <c r="B22" s="158"/>
      <c r="C22" s="159">
        <v>2289</v>
      </c>
      <c r="D22" s="160">
        <v>231</v>
      </c>
      <c r="E22" s="160">
        <v>1285</v>
      </c>
      <c r="F22" s="159">
        <v>738</v>
      </c>
      <c r="G22" s="161">
        <f t="shared" si="4"/>
        <v>10.091743119266056</v>
      </c>
      <c r="H22" s="162">
        <f t="shared" si="0"/>
        <v>56.13805155089558</v>
      </c>
      <c r="I22" s="163">
        <f t="shared" si="1"/>
        <v>32.241153342070774</v>
      </c>
      <c r="J22" s="161">
        <f t="shared" si="5"/>
        <v>17.976653696498055</v>
      </c>
      <c r="K22" s="162">
        <f t="shared" si="2"/>
        <v>75.40856031128405</v>
      </c>
      <c r="L22" s="162">
        <f t="shared" si="3"/>
        <v>57.43190661478599</v>
      </c>
      <c r="M22" s="163">
        <f t="shared" si="6"/>
        <v>319.4805194805195</v>
      </c>
      <c r="N22" s="160">
        <v>35</v>
      </c>
      <c r="Q22" s="133"/>
      <c r="R22" s="133"/>
      <c r="S22" s="133"/>
    </row>
    <row r="23" spans="1:19" ht="12" customHeight="1">
      <c r="A23" s="150" t="s">
        <v>290</v>
      </c>
      <c r="B23" s="151"/>
      <c r="C23" s="152">
        <v>853</v>
      </c>
      <c r="D23" s="153">
        <v>75</v>
      </c>
      <c r="E23" s="153">
        <v>489</v>
      </c>
      <c r="F23" s="152">
        <v>275</v>
      </c>
      <c r="G23" s="154">
        <f t="shared" si="4"/>
        <v>8.792497069167643</v>
      </c>
      <c r="H23" s="155">
        <f t="shared" si="0"/>
        <v>57.327080890973036</v>
      </c>
      <c r="I23" s="156">
        <f t="shared" si="1"/>
        <v>32.23915592028136</v>
      </c>
      <c r="J23" s="154">
        <f t="shared" si="5"/>
        <v>15.337423312883436</v>
      </c>
      <c r="K23" s="155">
        <f t="shared" si="2"/>
        <v>71.57464212678937</v>
      </c>
      <c r="L23" s="155">
        <f t="shared" si="3"/>
        <v>56.23721881390593</v>
      </c>
      <c r="M23" s="156">
        <f t="shared" si="6"/>
        <v>366.66666666666663</v>
      </c>
      <c r="N23" s="153">
        <v>14</v>
      </c>
      <c r="Q23" s="133"/>
      <c r="R23" s="133"/>
      <c r="S23" s="133"/>
    </row>
    <row r="24" spans="1:19" ht="12" customHeight="1">
      <c r="A24" s="150" t="s">
        <v>291</v>
      </c>
      <c r="B24" s="151"/>
      <c r="C24" s="152">
        <v>1182</v>
      </c>
      <c r="D24" s="153">
        <v>161</v>
      </c>
      <c r="E24" s="153">
        <v>682</v>
      </c>
      <c r="F24" s="152">
        <v>323</v>
      </c>
      <c r="G24" s="154">
        <f t="shared" si="4"/>
        <v>13.620981387478851</v>
      </c>
      <c r="H24" s="155">
        <f t="shared" si="0"/>
        <v>57.69881556683587</v>
      </c>
      <c r="I24" s="156">
        <f t="shared" si="1"/>
        <v>27.326565143824027</v>
      </c>
      <c r="J24" s="154">
        <f t="shared" si="5"/>
        <v>23.607038123167158</v>
      </c>
      <c r="K24" s="155">
        <f t="shared" si="2"/>
        <v>70.96774193548387</v>
      </c>
      <c r="L24" s="155">
        <f t="shared" si="3"/>
        <v>47.360703812316714</v>
      </c>
      <c r="M24" s="156">
        <f t="shared" si="6"/>
        <v>200.62111801242236</v>
      </c>
      <c r="N24" s="153">
        <v>16</v>
      </c>
      <c r="Q24" s="133"/>
      <c r="R24" s="133"/>
      <c r="S24" s="133"/>
    </row>
    <row r="25" spans="1:19" ht="12" customHeight="1">
      <c r="A25" s="150" t="s">
        <v>292</v>
      </c>
      <c r="B25" s="151"/>
      <c r="C25" s="152">
        <v>642</v>
      </c>
      <c r="D25" s="153">
        <v>64</v>
      </c>
      <c r="E25" s="153">
        <v>410</v>
      </c>
      <c r="F25" s="152">
        <v>166</v>
      </c>
      <c r="G25" s="154">
        <f t="shared" si="4"/>
        <v>9.968847352024921</v>
      </c>
      <c r="H25" s="155">
        <f t="shared" si="0"/>
        <v>63.862928348909655</v>
      </c>
      <c r="I25" s="156">
        <f t="shared" si="1"/>
        <v>25.85669781931464</v>
      </c>
      <c r="J25" s="154">
        <f t="shared" si="5"/>
        <v>15.609756097560975</v>
      </c>
      <c r="K25" s="155">
        <f t="shared" si="2"/>
        <v>56.09756097560976</v>
      </c>
      <c r="L25" s="155">
        <f t="shared" si="3"/>
        <v>40.487804878048784</v>
      </c>
      <c r="M25" s="156">
        <f t="shared" si="6"/>
        <v>259.375</v>
      </c>
      <c r="N25" s="153">
        <v>2</v>
      </c>
      <c r="Q25" s="133"/>
      <c r="R25" s="133"/>
      <c r="S25" s="133"/>
    </row>
    <row r="26" spans="1:19" ht="12" customHeight="1">
      <c r="A26" s="143" t="s">
        <v>293</v>
      </c>
      <c r="B26" s="144"/>
      <c r="C26" s="145">
        <v>588</v>
      </c>
      <c r="D26" s="146">
        <v>83</v>
      </c>
      <c r="E26" s="146">
        <v>365</v>
      </c>
      <c r="F26" s="145">
        <v>134</v>
      </c>
      <c r="G26" s="147">
        <f t="shared" si="4"/>
        <v>14.1156462585034</v>
      </c>
      <c r="H26" s="148">
        <f t="shared" si="0"/>
        <v>62.074829931972786</v>
      </c>
      <c r="I26" s="149">
        <f t="shared" si="1"/>
        <v>22.789115646258505</v>
      </c>
      <c r="J26" s="147">
        <f t="shared" si="5"/>
        <v>22.73972602739726</v>
      </c>
      <c r="K26" s="148">
        <f t="shared" si="2"/>
        <v>59.45205479452055</v>
      </c>
      <c r="L26" s="148">
        <f t="shared" si="3"/>
        <v>36.71232876712329</v>
      </c>
      <c r="M26" s="149">
        <f t="shared" si="6"/>
        <v>161.44578313253012</v>
      </c>
      <c r="N26" s="146">
        <v>6</v>
      </c>
      <c r="Q26" s="133"/>
      <c r="R26" s="133"/>
      <c r="S26" s="133"/>
    </row>
    <row r="27" spans="1:19" ht="12" customHeight="1">
      <c r="A27" s="150" t="s">
        <v>294</v>
      </c>
      <c r="B27" s="151"/>
      <c r="C27" s="152">
        <v>981</v>
      </c>
      <c r="D27" s="153">
        <v>136</v>
      </c>
      <c r="E27" s="153">
        <v>610</v>
      </c>
      <c r="F27" s="152">
        <v>233</v>
      </c>
      <c r="G27" s="154">
        <f t="shared" si="4"/>
        <v>13.863404689092762</v>
      </c>
      <c r="H27" s="155">
        <f t="shared" si="0"/>
        <v>62.181447502548416</v>
      </c>
      <c r="I27" s="156">
        <f t="shared" si="1"/>
        <v>23.751274209989806</v>
      </c>
      <c r="J27" s="154">
        <f t="shared" si="5"/>
        <v>22.295081967213115</v>
      </c>
      <c r="K27" s="155">
        <f t="shared" si="2"/>
        <v>60.49180327868853</v>
      </c>
      <c r="L27" s="155">
        <f t="shared" si="3"/>
        <v>38.196721311475414</v>
      </c>
      <c r="M27" s="156">
        <f t="shared" si="6"/>
        <v>171.3235294117647</v>
      </c>
      <c r="N27" s="153">
        <v>2</v>
      </c>
      <c r="Q27" s="133"/>
      <c r="R27" s="133"/>
      <c r="S27" s="133"/>
    </row>
    <row r="28" spans="1:19" ht="12" customHeight="1">
      <c r="A28" s="150" t="s">
        <v>295</v>
      </c>
      <c r="B28" s="151"/>
      <c r="C28" s="152">
        <v>2888</v>
      </c>
      <c r="D28" s="153">
        <v>391</v>
      </c>
      <c r="E28" s="153">
        <v>1745</v>
      </c>
      <c r="F28" s="152">
        <v>736</v>
      </c>
      <c r="G28" s="154">
        <f t="shared" si="4"/>
        <v>13.538781163434905</v>
      </c>
      <c r="H28" s="155">
        <f t="shared" si="0"/>
        <v>60.42243767313019</v>
      </c>
      <c r="I28" s="156">
        <f t="shared" si="1"/>
        <v>25.48476454293629</v>
      </c>
      <c r="J28" s="154">
        <f t="shared" si="5"/>
        <v>22.406876790830946</v>
      </c>
      <c r="K28" s="155">
        <f t="shared" si="2"/>
        <v>64.58452722063038</v>
      </c>
      <c r="L28" s="155">
        <f t="shared" si="3"/>
        <v>42.17765042979943</v>
      </c>
      <c r="M28" s="156">
        <f t="shared" si="6"/>
        <v>188.23529411764704</v>
      </c>
      <c r="N28" s="153">
        <v>16</v>
      </c>
      <c r="Q28" s="133"/>
      <c r="R28" s="133"/>
      <c r="S28" s="133"/>
    </row>
    <row r="29" spans="1:19" ht="12" customHeight="1">
      <c r="A29" s="150" t="s">
        <v>296</v>
      </c>
      <c r="B29" s="151"/>
      <c r="C29" s="152">
        <v>545</v>
      </c>
      <c r="D29" s="153">
        <v>52</v>
      </c>
      <c r="E29" s="153">
        <v>337</v>
      </c>
      <c r="F29" s="152">
        <v>149</v>
      </c>
      <c r="G29" s="154">
        <f t="shared" si="4"/>
        <v>9.541284403669724</v>
      </c>
      <c r="H29" s="155">
        <f t="shared" si="0"/>
        <v>61.8348623853211</v>
      </c>
      <c r="I29" s="156">
        <f t="shared" si="1"/>
        <v>27.339449541284406</v>
      </c>
      <c r="J29" s="154">
        <f t="shared" si="5"/>
        <v>15.43026706231454</v>
      </c>
      <c r="K29" s="155">
        <f t="shared" si="2"/>
        <v>59.64391691394659</v>
      </c>
      <c r="L29" s="155">
        <f t="shared" si="3"/>
        <v>44.21364985163205</v>
      </c>
      <c r="M29" s="156">
        <f t="shared" si="6"/>
        <v>286.53846153846155</v>
      </c>
      <c r="N29" s="153">
        <v>7</v>
      </c>
      <c r="Q29" s="133"/>
      <c r="R29" s="133"/>
      <c r="S29" s="133"/>
    </row>
    <row r="30" spans="1:19" ht="12" customHeight="1">
      <c r="A30" s="150" t="s">
        <v>297</v>
      </c>
      <c r="B30" s="151"/>
      <c r="C30" s="152">
        <v>1055</v>
      </c>
      <c r="D30" s="153">
        <v>105</v>
      </c>
      <c r="E30" s="153">
        <v>637</v>
      </c>
      <c r="F30" s="152">
        <v>306</v>
      </c>
      <c r="G30" s="154">
        <f t="shared" si="4"/>
        <v>9.95260663507109</v>
      </c>
      <c r="H30" s="155">
        <f t="shared" si="0"/>
        <v>60.37914691943128</v>
      </c>
      <c r="I30" s="156">
        <f t="shared" si="1"/>
        <v>29.00473933649289</v>
      </c>
      <c r="J30" s="154">
        <f t="shared" si="5"/>
        <v>16.483516483516482</v>
      </c>
      <c r="K30" s="155">
        <f t="shared" si="2"/>
        <v>64.52119309262166</v>
      </c>
      <c r="L30" s="155">
        <f t="shared" si="3"/>
        <v>48.037676609105176</v>
      </c>
      <c r="M30" s="156">
        <f t="shared" si="6"/>
        <v>291.4285714285714</v>
      </c>
      <c r="N30" s="153">
        <v>7</v>
      </c>
      <c r="Q30" s="133"/>
      <c r="R30" s="133"/>
      <c r="S30" s="133"/>
    </row>
    <row r="31" spans="1:19" ht="12" customHeight="1">
      <c r="A31" s="150" t="s">
        <v>298</v>
      </c>
      <c r="B31" s="151"/>
      <c r="C31" s="152">
        <v>587</v>
      </c>
      <c r="D31" s="153">
        <v>63</v>
      </c>
      <c r="E31" s="153">
        <v>358</v>
      </c>
      <c r="F31" s="152">
        <v>165</v>
      </c>
      <c r="G31" s="154">
        <f t="shared" si="4"/>
        <v>10.732538330494037</v>
      </c>
      <c r="H31" s="155">
        <f t="shared" si="0"/>
        <v>60.98807495741057</v>
      </c>
      <c r="I31" s="156">
        <f t="shared" si="1"/>
        <v>28.109028960817717</v>
      </c>
      <c r="J31" s="154">
        <f t="shared" si="5"/>
        <v>17.59776536312849</v>
      </c>
      <c r="K31" s="155">
        <f t="shared" si="2"/>
        <v>63.687150837988824</v>
      </c>
      <c r="L31" s="155">
        <f t="shared" si="3"/>
        <v>46.089385474860336</v>
      </c>
      <c r="M31" s="156">
        <f t="shared" si="6"/>
        <v>261.9047619047619</v>
      </c>
      <c r="N31" s="153">
        <v>1</v>
      </c>
      <c r="Q31" s="133"/>
      <c r="R31" s="133"/>
      <c r="S31" s="133"/>
    </row>
    <row r="32" spans="1:19" ht="12" customHeight="1">
      <c r="A32" s="157" t="s">
        <v>299</v>
      </c>
      <c r="B32" s="158"/>
      <c r="C32" s="159">
        <v>675</v>
      </c>
      <c r="D32" s="160">
        <v>92</v>
      </c>
      <c r="E32" s="160">
        <v>452</v>
      </c>
      <c r="F32" s="159">
        <v>131</v>
      </c>
      <c r="G32" s="161">
        <f t="shared" si="4"/>
        <v>13.62962962962963</v>
      </c>
      <c r="H32" s="162">
        <f t="shared" si="0"/>
        <v>66.96296296296296</v>
      </c>
      <c r="I32" s="163">
        <f t="shared" si="1"/>
        <v>19.407407407407405</v>
      </c>
      <c r="J32" s="161">
        <f t="shared" si="5"/>
        <v>20.353982300884958</v>
      </c>
      <c r="K32" s="162">
        <f t="shared" si="2"/>
        <v>49.336283185840706</v>
      </c>
      <c r="L32" s="162">
        <f t="shared" si="3"/>
        <v>28.98230088495575</v>
      </c>
      <c r="M32" s="163">
        <f t="shared" si="6"/>
        <v>142.3913043478261</v>
      </c>
      <c r="N32" s="160" t="s">
        <v>242</v>
      </c>
      <c r="Q32" s="133"/>
      <c r="R32" s="133"/>
      <c r="S32" s="133"/>
    </row>
    <row r="33" spans="1:19" ht="12" customHeight="1">
      <c r="A33" s="150" t="s">
        <v>300</v>
      </c>
      <c r="B33" s="151"/>
      <c r="C33" s="152">
        <v>2030</v>
      </c>
      <c r="D33" s="153">
        <v>242</v>
      </c>
      <c r="E33" s="153">
        <v>1166</v>
      </c>
      <c r="F33" s="152">
        <v>612</v>
      </c>
      <c r="G33" s="154">
        <f t="shared" si="4"/>
        <v>11.921182266009852</v>
      </c>
      <c r="H33" s="155">
        <f t="shared" si="0"/>
        <v>57.4384236453202</v>
      </c>
      <c r="I33" s="156">
        <f t="shared" si="1"/>
        <v>30.147783251231523</v>
      </c>
      <c r="J33" s="154">
        <f t="shared" si="5"/>
        <v>20.754716981132077</v>
      </c>
      <c r="K33" s="155">
        <f t="shared" si="2"/>
        <v>73.2418524871355</v>
      </c>
      <c r="L33" s="155">
        <f t="shared" si="3"/>
        <v>52.48713550600343</v>
      </c>
      <c r="M33" s="156">
        <f t="shared" si="6"/>
        <v>252.89256198347107</v>
      </c>
      <c r="N33" s="153">
        <v>10</v>
      </c>
      <c r="Q33" s="133"/>
      <c r="R33" s="133"/>
      <c r="S33" s="133"/>
    </row>
    <row r="34" spans="1:19" ht="12" customHeight="1">
      <c r="A34" s="374" t="s">
        <v>301</v>
      </c>
      <c r="B34" s="151"/>
      <c r="C34" s="152">
        <v>1631</v>
      </c>
      <c r="D34" s="153">
        <v>234</v>
      </c>
      <c r="E34" s="153">
        <v>1035</v>
      </c>
      <c r="F34" s="152">
        <v>353</v>
      </c>
      <c r="G34" s="154">
        <f t="shared" si="4"/>
        <v>14.347026364193747</v>
      </c>
      <c r="H34" s="155">
        <f t="shared" si="0"/>
        <v>63.458001226241564</v>
      </c>
      <c r="I34" s="156">
        <f t="shared" si="1"/>
        <v>21.64316370324954</v>
      </c>
      <c r="J34" s="154">
        <f t="shared" si="5"/>
        <v>22.608695652173914</v>
      </c>
      <c r="K34" s="155">
        <f t="shared" si="2"/>
        <v>56.714975845410635</v>
      </c>
      <c r="L34" s="155">
        <f t="shared" si="3"/>
        <v>34.106280193236714</v>
      </c>
      <c r="M34" s="156">
        <f t="shared" si="6"/>
        <v>150.85470085470087</v>
      </c>
      <c r="N34" s="153">
        <v>9</v>
      </c>
      <c r="Q34" s="133"/>
      <c r="R34" s="133"/>
      <c r="S34" s="133"/>
    </row>
    <row r="35" spans="1:19" ht="12" customHeight="1">
      <c r="A35" s="150" t="s">
        <v>302</v>
      </c>
      <c r="B35" s="151"/>
      <c r="C35" s="152">
        <v>1223</v>
      </c>
      <c r="D35" s="153">
        <v>116</v>
      </c>
      <c r="E35" s="153">
        <v>798</v>
      </c>
      <c r="F35" s="152">
        <v>297</v>
      </c>
      <c r="G35" s="154">
        <f t="shared" si="4"/>
        <v>9.484873262469337</v>
      </c>
      <c r="H35" s="155">
        <f t="shared" si="0"/>
        <v>65.24938675388388</v>
      </c>
      <c r="I35" s="156">
        <f t="shared" si="1"/>
        <v>24.28454619787408</v>
      </c>
      <c r="J35" s="154">
        <f t="shared" si="5"/>
        <v>14.536340852130325</v>
      </c>
      <c r="K35" s="155">
        <f t="shared" si="2"/>
        <v>51.75438596491229</v>
      </c>
      <c r="L35" s="155">
        <f t="shared" si="3"/>
        <v>37.21804511278196</v>
      </c>
      <c r="M35" s="156">
        <f t="shared" si="6"/>
        <v>256.0344827586207</v>
      </c>
      <c r="N35" s="153">
        <v>12</v>
      </c>
      <c r="Q35" s="133"/>
      <c r="R35" s="133"/>
      <c r="S35" s="133"/>
    </row>
    <row r="36" spans="1:19" ht="12" customHeight="1">
      <c r="A36" s="143" t="s">
        <v>303</v>
      </c>
      <c r="B36" s="144"/>
      <c r="C36" s="145">
        <v>928</v>
      </c>
      <c r="D36" s="146">
        <v>91</v>
      </c>
      <c r="E36" s="146">
        <v>608</v>
      </c>
      <c r="F36" s="145">
        <v>219</v>
      </c>
      <c r="G36" s="147">
        <f t="shared" si="4"/>
        <v>9.806034482758621</v>
      </c>
      <c r="H36" s="148">
        <f t="shared" si="0"/>
        <v>65.51724137931035</v>
      </c>
      <c r="I36" s="149">
        <f t="shared" si="1"/>
        <v>23.599137931034484</v>
      </c>
      <c r="J36" s="147">
        <f t="shared" si="5"/>
        <v>14.967105263157896</v>
      </c>
      <c r="K36" s="148">
        <f t="shared" si="2"/>
        <v>50.98684210526315</v>
      </c>
      <c r="L36" s="148">
        <f t="shared" si="3"/>
        <v>36.01973684210527</v>
      </c>
      <c r="M36" s="149">
        <f t="shared" si="6"/>
        <v>240.65934065934064</v>
      </c>
      <c r="N36" s="146">
        <v>10</v>
      </c>
      <c r="Q36" s="133"/>
      <c r="R36" s="133"/>
      <c r="S36" s="133"/>
    </row>
    <row r="37" spans="1:19" ht="12" customHeight="1">
      <c r="A37" s="150" t="s">
        <v>304</v>
      </c>
      <c r="B37" s="151"/>
      <c r="C37" s="152">
        <v>652</v>
      </c>
      <c r="D37" s="153">
        <v>73</v>
      </c>
      <c r="E37" s="153">
        <v>418</v>
      </c>
      <c r="F37" s="152">
        <v>148</v>
      </c>
      <c r="G37" s="154">
        <f t="shared" si="4"/>
        <v>11.196319018404909</v>
      </c>
      <c r="H37" s="155">
        <f t="shared" si="0"/>
        <v>64.11042944785275</v>
      </c>
      <c r="I37" s="156">
        <f t="shared" si="1"/>
        <v>22.699386503067483</v>
      </c>
      <c r="J37" s="154">
        <f t="shared" si="5"/>
        <v>17.464114832535884</v>
      </c>
      <c r="K37" s="155">
        <f t="shared" si="2"/>
        <v>52.87081339712919</v>
      </c>
      <c r="L37" s="155">
        <f t="shared" si="3"/>
        <v>35.406698564593306</v>
      </c>
      <c r="M37" s="156">
        <f t="shared" si="6"/>
        <v>202.73972602739727</v>
      </c>
      <c r="N37" s="153">
        <v>13</v>
      </c>
      <c r="Q37" s="133"/>
      <c r="R37" s="133"/>
      <c r="S37" s="133"/>
    </row>
    <row r="38" spans="1:19" ht="12" customHeight="1">
      <c r="A38" s="150" t="s">
        <v>305</v>
      </c>
      <c r="B38" s="151"/>
      <c r="C38" s="152">
        <v>609</v>
      </c>
      <c r="D38" s="153">
        <v>98</v>
      </c>
      <c r="E38" s="153">
        <v>355</v>
      </c>
      <c r="F38" s="152">
        <v>148</v>
      </c>
      <c r="G38" s="154">
        <f t="shared" si="4"/>
        <v>16.091954022988507</v>
      </c>
      <c r="H38" s="155">
        <f aca="true" t="shared" si="7" ref="H38:H64">E38/C38*100</f>
        <v>58.29228243021346</v>
      </c>
      <c r="I38" s="156">
        <f aca="true" t="shared" si="8" ref="I38:I64">F38/C38*100</f>
        <v>24.302134646962234</v>
      </c>
      <c r="J38" s="154">
        <f t="shared" si="5"/>
        <v>27.605633802816904</v>
      </c>
      <c r="K38" s="155">
        <f aca="true" t="shared" si="9" ref="K38:K64">SUM(D38,F38)/E38*100</f>
        <v>69.29577464788733</v>
      </c>
      <c r="L38" s="155">
        <f aca="true" t="shared" si="10" ref="L38:L64">F38/E38*100</f>
        <v>41.690140845070424</v>
      </c>
      <c r="M38" s="156">
        <f t="shared" si="6"/>
        <v>151.0204081632653</v>
      </c>
      <c r="N38" s="153">
        <v>8</v>
      </c>
      <c r="Q38" s="133"/>
      <c r="R38" s="133"/>
      <c r="S38" s="133"/>
    </row>
    <row r="39" spans="1:19" ht="12" customHeight="1">
      <c r="A39" s="150" t="s">
        <v>306</v>
      </c>
      <c r="B39" s="151"/>
      <c r="C39" s="152">
        <v>1288</v>
      </c>
      <c r="D39" s="153">
        <v>176</v>
      </c>
      <c r="E39" s="153">
        <v>749</v>
      </c>
      <c r="F39" s="152">
        <v>357</v>
      </c>
      <c r="G39" s="154">
        <f t="shared" si="4"/>
        <v>13.664596273291925</v>
      </c>
      <c r="H39" s="155">
        <f t="shared" si="7"/>
        <v>58.152173913043484</v>
      </c>
      <c r="I39" s="156">
        <f t="shared" si="8"/>
        <v>27.717391304347828</v>
      </c>
      <c r="J39" s="154">
        <f t="shared" si="5"/>
        <v>23.49799732977303</v>
      </c>
      <c r="K39" s="155">
        <f t="shared" si="9"/>
        <v>71.16154873164218</v>
      </c>
      <c r="L39" s="155">
        <f t="shared" si="10"/>
        <v>47.66355140186916</v>
      </c>
      <c r="M39" s="156">
        <f t="shared" si="6"/>
        <v>202.8409090909091</v>
      </c>
      <c r="N39" s="153">
        <v>6</v>
      </c>
      <c r="Q39" s="133"/>
      <c r="R39" s="133"/>
      <c r="S39" s="133"/>
    </row>
    <row r="40" spans="1:19" ht="12" customHeight="1">
      <c r="A40" s="150" t="s">
        <v>307</v>
      </c>
      <c r="B40" s="151"/>
      <c r="C40" s="152">
        <v>1188</v>
      </c>
      <c r="D40" s="153">
        <v>192</v>
      </c>
      <c r="E40" s="153">
        <v>746</v>
      </c>
      <c r="F40" s="152">
        <v>245</v>
      </c>
      <c r="G40" s="154">
        <f t="shared" si="4"/>
        <v>16.161616161616163</v>
      </c>
      <c r="H40" s="155">
        <f t="shared" si="7"/>
        <v>62.79461279461279</v>
      </c>
      <c r="I40" s="156">
        <f t="shared" si="8"/>
        <v>20.622895622895623</v>
      </c>
      <c r="J40" s="154">
        <f t="shared" si="5"/>
        <v>25.737265415549597</v>
      </c>
      <c r="K40" s="155">
        <f t="shared" si="9"/>
        <v>58.57908847184986</v>
      </c>
      <c r="L40" s="155">
        <f t="shared" si="10"/>
        <v>32.84182305630027</v>
      </c>
      <c r="M40" s="156">
        <f t="shared" si="6"/>
        <v>127.60416666666667</v>
      </c>
      <c r="N40" s="153">
        <v>5</v>
      </c>
      <c r="Q40" s="133"/>
      <c r="R40" s="133"/>
      <c r="S40" s="133"/>
    </row>
    <row r="41" spans="1:19" ht="12" customHeight="1">
      <c r="A41" s="150" t="s">
        <v>308</v>
      </c>
      <c r="B41" s="151"/>
      <c r="C41" s="152">
        <v>477</v>
      </c>
      <c r="D41" s="153">
        <v>33</v>
      </c>
      <c r="E41" s="153">
        <v>313</v>
      </c>
      <c r="F41" s="152">
        <v>129</v>
      </c>
      <c r="G41" s="154">
        <f t="shared" si="4"/>
        <v>6.918238993710692</v>
      </c>
      <c r="H41" s="155">
        <f t="shared" si="7"/>
        <v>65.61844863731656</v>
      </c>
      <c r="I41" s="156">
        <f t="shared" si="8"/>
        <v>27.044025157232703</v>
      </c>
      <c r="J41" s="154">
        <f t="shared" si="5"/>
        <v>10.543130990415335</v>
      </c>
      <c r="K41" s="155">
        <f t="shared" si="9"/>
        <v>51.75718849840255</v>
      </c>
      <c r="L41" s="155">
        <f t="shared" si="10"/>
        <v>41.21405750798722</v>
      </c>
      <c r="M41" s="156">
        <f t="shared" si="6"/>
        <v>390.90909090909093</v>
      </c>
      <c r="N41" s="153">
        <v>2</v>
      </c>
      <c r="Q41" s="133"/>
      <c r="R41" s="133"/>
      <c r="S41" s="133"/>
    </row>
    <row r="42" spans="1:19" ht="12" customHeight="1">
      <c r="A42" s="157" t="s">
        <v>309</v>
      </c>
      <c r="B42" s="158"/>
      <c r="C42" s="159">
        <v>3590</v>
      </c>
      <c r="D42" s="160">
        <v>494</v>
      </c>
      <c r="E42" s="160">
        <v>2323</v>
      </c>
      <c r="F42" s="159">
        <v>763</v>
      </c>
      <c r="G42" s="161">
        <f t="shared" si="4"/>
        <v>13.760445682451254</v>
      </c>
      <c r="H42" s="162">
        <f t="shared" si="7"/>
        <v>64.7075208913649</v>
      </c>
      <c r="I42" s="163">
        <f t="shared" si="8"/>
        <v>21.25348189415042</v>
      </c>
      <c r="J42" s="161">
        <f t="shared" si="5"/>
        <v>21.2656048213517</v>
      </c>
      <c r="K42" s="162">
        <f t="shared" si="9"/>
        <v>54.11106328024107</v>
      </c>
      <c r="L42" s="162">
        <f t="shared" si="10"/>
        <v>32.84545845888937</v>
      </c>
      <c r="M42" s="163">
        <f t="shared" si="6"/>
        <v>154.45344129554655</v>
      </c>
      <c r="N42" s="160">
        <v>10</v>
      </c>
      <c r="Q42" s="133"/>
      <c r="R42" s="133"/>
      <c r="S42" s="133"/>
    </row>
    <row r="43" spans="1:19" ht="12" customHeight="1">
      <c r="A43" s="150" t="s">
        <v>310</v>
      </c>
      <c r="B43" s="151"/>
      <c r="C43" s="152">
        <v>590</v>
      </c>
      <c r="D43" s="153">
        <v>67</v>
      </c>
      <c r="E43" s="153">
        <v>315</v>
      </c>
      <c r="F43" s="152">
        <v>207</v>
      </c>
      <c r="G43" s="154">
        <f t="shared" si="4"/>
        <v>11.35593220338983</v>
      </c>
      <c r="H43" s="155">
        <f t="shared" si="7"/>
        <v>53.38983050847458</v>
      </c>
      <c r="I43" s="156">
        <f t="shared" si="8"/>
        <v>35.08474576271187</v>
      </c>
      <c r="J43" s="154">
        <f t="shared" si="5"/>
        <v>21.26984126984127</v>
      </c>
      <c r="K43" s="155">
        <f t="shared" si="9"/>
        <v>86.98412698412699</v>
      </c>
      <c r="L43" s="155">
        <f t="shared" si="10"/>
        <v>65.71428571428571</v>
      </c>
      <c r="M43" s="156">
        <f t="shared" si="6"/>
        <v>308.955223880597</v>
      </c>
      <c r="N43" s="153">
        <v>1</v>
      </c>
      <c r="Q43" s="133"/>
      <c r="R43" s="133"/>
      <c r="S43" s="133"/>
    </row>
    <row r="44" spans="1:19" ht="12" customHeight="1">
      <c r="A44" s="150" t="s">
        <v>311</v>
      </c>
      <c r="B44" s="151"/>
      <c r="C44" s="152">
        <v>609</v>
      </c>
      <c r="D44" s="153">
        <v>68</v>
      </c>
      <c r="E44" s="153">
        <v>378</v>
      </c>
      <c r="F44" s="152">
        <v>154</v>
      </c>
      <c r="G44" s="154">
        <f aca="true" t="shared" si="11" ref="G44:G64">D44/C44*100</f>
        <v>11.16584564860427</v>
      </c>
      <c r="H44" s="155">
        <f t="shared" si="7"/>
        <v>62.06896551724138</v>
      </c>
      <c r="I44" s="156">
        <f t="shared" si="8"/>
        <v>25.287356321839084</v>
      </c>
      <c r="J44" s="154">
        <f aca="true" t="shared" si="12" ref="J44:J64">D44/E44*100</f>
        <v>17.989417989417987</v>
      </c>
      <c r="K44" s="155">
        <f t="shared" si="9"/>
        <v>58.730158730158735</v>
      </c>
      <c r="L44" s="155">
        <f t="shared" si="10"/>
        <v>40.74074074074074</v>
      </c>
      <c r="M44" s="156">
        <f aca="true" t="shared" si="13" ref="M44:M64">F44/D44*100</f>
        <v>226.47058823529412</v>
      </c>
      <c r="N44" s="153">
        <v>9</v>
      </c>
      <c r="Q44" s="133"/>
      <c r="R44" s="133"/>
      <c r="S44" s="133"/>
    </row>
    <row r="45" spans="1:19" ht="12" customHeight="1">
      <c r="A45" s="150" t="s">
        <v>312</v>
      </c>
      <c r="B45" s="151"/>
      <c r="C45" s="152">
        <v>883</v>
      </c>
      <c r="D45" s="153">
        <v>131</v>
      </c>
      <c r="E45" s="153">
        <v>546</v>
      </c>
      <c r="F45" s="152">
        <v>202</v>
      </c>
      <c r="G45" s="154">
        <f t="shared" si="11"/>
        <v>14.835787089467722</v>
      </c>
      <c r="H45" s="155">
        <f t="shared" si="7"/>
        <v>61.83465458663646</v>
      </c>
      <c r="I45" s="156">
        <f t="shared" si="8"/>
        <v>22.87655719139298</v>
      </c>
      <c r="J45" s="154">
        <f t="shared" si="12"/>
        <v>23.992673992673993</v>
      </c>
      <c r="K45" s="155">
        <f t="shared" si="9"/>
        <v>60.98901098901099</v>
      </c>
      <c r="L45" s="155">
        <f t="shared" si="10"/>
        <v>36.996336996337</v>
      </c>
      <c r="M45" s="156">
        <f t="shared" si="13"/>
        <v>154.19847328244273</v>
      </c>
      <c r="N45" s="153">
        <v>4</v>
      </c>
      <c r="Q45" s="133"/>
      <c r="R45" s="133"/>
      <c r="S45" s="133"/>
    </row>
    <row r="46" spans="1:19" ht="12" customHeight="1">
      <c r="A46" s="143" t="s">
        <v>313</v>
      </c>
      <c r="B46" s="144"/>
      <c r="C46" s="145">
        <v>874</v>
      </c>
      <c r="D46" s="146">
        <v>96</v>
      </c>
      <c r="E46" s="146">
        <v>534</v>
      </c>
      <c r="F46" s="145">
        <v>234</v>
      </c>
      <c r="G46" s="147">
        <f t="shared" si="11"/>
        <v>10.983981693363845</v>
      </c>
      <c r="H46" s="148">
        <f t="shared" si="7"/>
        <v>61.098398169336384</v>
      </c>
      <c r="I46" s="149">
        <f t="shared" si="8"/>
        <v>26.773455377574372</v>
      </c>
      <c r="J46" s="147">
        <f t="shared" si="12"/>
        <v>17.97752808988764</v>
      </c>
      <c r="K46" s="148">
        <f t="shared" si="9"/>
        <v>61.79775280898876</v>
      </c>
      <c r="L46" s="148">
        <f t="shared" si="10"/>
        <v>43.82022471910113</v>
      </c>
      <c r="M46" s="149">
        <f t="shared" si="13"/>
        <v>243.75</v>
      </c>
      <c r="N46" s="146">
        <v>10</v>
      </c>
      <c r="Q46" s="133"/>
      <c r="R46" s="133"/>
      <c r="S46" s="133"/>
    </row>
    <row r="47" spans="1:19" ht="12" customHeight="1">
      <c r="A47" s="150" t="s">
        <v>314</v>
      </c>
      <c r="B47" s="151"/>
      <c r="C47" s="152">
        <v>1024</v>
      </c>
      <c r="D47" s="153">
        <v>139</v>
      </c>
      <c r="E47" s="153">
        <v>619</v>
      </c>
      <c r="F47" s="152">
        <v>259</v>
      </c>
      <c r="G47" s="154">
        <f t="shared" si="11"/>
        <v>13.57421875</v>
      </c>
      <c r="H47" s="155">
        <f t="shared" si="7"/>
        <v>60.44921875</v>
      </c>
      <c r="I47" s="156">
        <f t="shared" si="8"/>
        <v>25.29296875</v>
      </c>
      <c r="J47" s="154">
        <f t="shared" si="12"/>
        <v>22.45557350565428</v>
      </c>
      <c r="K47" s="155">
        <f t="shared" si="9"/>
        <v>64.29725363489499</v>
      </c>
      <c r="L47" s="155">
        <f t="shared" si="10"/>
        <v>41.84168012924071</v>
      </c>
      <c r="M47" s="156">
        <f t="shared" si="13"/>
        <v>186.33093525179856</v>
      </c>
      <c r="N47" s="153">
        <v>7</v>
      </c>
      <c r="Q47" s="133"/>
      <c r="R47" s="133"/>
      <c r="S47" s="133"/>
    </row>
    <row r="48" spans="1:19" ht="12" customHeight="1">
      <c r="A48" s="150" t="s">
        <v>315</v>
      </c>
      <c r="B48" s="151"/>
      <c r="C48" s="152">
        <v>634</v>
      </c>
      <c r="D48" s="153">
        <v>79</v>
      </c>
      <c r="E48" s="153">
        <v>409</v>
      </c>
      <c r="F48" s="152">
        <v>139</v>
      </c>
      <c r="G48" s="154">
        <f t="shared" si="11"/>
        <v>12.46056782334385</v>
      </c>
      <c r="H48" s="155">
        <f t="shared" si="7"/>
        <v>64.51104100946372</v>
      </c>
      <c r="I48" s="156">
        <f t="shared" si="8"/>
        <v>21.92429022082019</v>
      </c>
      <c r="J48" s="154">
        <f t="shared" si="12"/>
        <v>19.315403422982886</v>
      </c>
      <c r="K48" s="155">
        <f t="shared" si="9"/>
        <v>53.30073349633252</v>
      </c>
      <c r="L48" s="155">
        <f t="shared" si="10"/>
        <v>33.98533007334964</v>
      </c>
      <c r="M48" s="156">
        <f t="shared" si="13"/>
        <v>175.9493670886076</v>
      </c>
      <c r="N48" s="153">
        <v>7</v>
      </c>
      <c r="Q48" s="133"/>
      <c r="R48" s="133"/>
      <c r="S48" s="133"/>
    </row>
    <row r="49" spans="1:19" ht="12" customHeight="1">
      <c r="A49" s="150" t="s">
        <v>316</v>
      </c>
      <c r="B49" s="151"/>
      <c r="C49" s="152">
        <v>3895</v>
      </c>
      <c r="D49" s="153">
        <v>673</v>
      </c>
      <c r="E49" s="153">
        <v>2217</v>
      </c>
      <c r="F49" s="152">
        <v>986</v>
      </c>
      <c r="G49" s="154">
        <f t="shared" si="11"/>
        <v>17.278562259306803</v>
      </c>
      <c r="H49" s="155">
        <f t="shared" si="7"/>
        <v>56.919127086007705</v>
      </c>
      <c r="I49" s="156">
        <f t="shared" si="8"/>
        <v>25.314505776636715</v>
      </c>
      <c r="J49" s="154">
        <f t="shared" si="12"/>
        <v>30.35633739287325</v>
      </c>
      <c r="K49" s="155">
        <f t="shared" si="9"/>
        <v>74.83085250338294</v>
      </c>
      <c r="L49" s="155">
        <f t="shared" si="10"/>
        <v>44.4745151105097</v>
      </c>
      <c r="M49" s="156">
        <f t="shared" si="13"/>
        <v>146.5081723625557</v>
      </c>
      <c r="N49" s="153">
        <v>19</v>
      </c>
      <c r="Q49" s="133"/>
      <c r="R49" s="133"/>
      <c r="S49" s="133"/>
    </row>
    <row r="50" spans="1:19" ht="12" customHeight="1">
      <c r="A50" s="150" t="s">
        <v>317</v>
      </c>
      <c r="B50" s="151"/>
      <c r="C50" s="152">
        <v>2619</v>
      </c>
      <c r="D50" s="153">
        <v>397</v>
      </c>
      <c r="E50" s="153">
        <v>1540</v>
      </c>
      <c r="F50" s="152">
        <v>671</v>
      </c>
      <c r="G50" s="154">
        <f t="shared" si="11"/>
        <v>15.158457426498664</v>
      </c>
      <c r="H50" s="155">
        <f t="shared" si="7"/>
        <v>58.801069110347456</v>
      </c>
      <c r="I50" s="156">
        <f t="shared" si="8"/>
        <v>25.620465826651394</v>
      </c>
      <c r="J50" s="154">
        <f t="shared" si="12"/>
        <v>25.77922077922078</v>
      </c>
      <c r="K50" s="155">
        <f t="shared" si="9"/>
        <v>69.35064935064935</v>
      </c>
      <c r="L50" s="155">
        <f t="shared" si="10"/>
        <v>43.57142857142857</v>
      </c>
      <c r="M50" s="156">
        <f t="shared" si="13"/>
        <v>169.0176322418136</v>
      </c>
      <c r="N50" s="153">
        <v>11</v>
      </c>
      <c r="Q50" s="133"/>
      <c r="R50" s="133"/>
      <c r="S50" s="133"/>
    </row>
    <row r="51" spans="1:19" ht="12" customHeight="1">
      <c r="A51" s="150" t="s">
        <v>318</v>
      </c>
      <c r="B51" s="151"/>
      <c r="C51" s="152">
        <v>2316</v>
      </c>
      <c r="D51" s="153">
        <v>348</v>
      </c>
      <c r="E51" s="153">
        <v>1362</v>
      </c>
      <c r="F51" s="152">
        <v>599</v>
      </c>
      <c r="G51" s="154">
        <f t="shared" si="11"/>
        <v>15.025906735751295</v>
      </c>
      <c r="H51" s="155">
        <f t="shared" si="7"/>
        <v>58.80829015544041</v>
      </c>
      <c r="I51" s="156">
        <f t="shared" si="8"/>
        <v>25.863557858376513</v>
      </c>
      <c r="J51" s="154">
        <f t="shared" si="12"/>
        <v>25.55066079295154</v>
      </c>
      <c r="K51" s="155">
        <f t="shared" si="9"/>
        <v>69.53010279001468</v>
      </c>
      <c r="L51" s="155">
        <f t="shared" si="10"/>
        <v>43.97944199706314</v>
      </c>
      <c r="M51" s="156">
        <f t="shared" si="13"/>
        <v>172.1264367816092</v>
      </c>
      <c r="N51" s="153">
        <v>7</v>
      </c>
      <c r="Q51" s="133"/>
      <c r="R51" s="133"/>
      <c r="S51" s="133"/>
    </row>
    <row r="52" spans="1:19" ht="12" customHeight="1">
      <c r="A52" s="157" t="s">
        <v>319</v>
      </c>
      <c r="B52" s="158"/>
      <c r="C52" s="159">
        <v>2799</v>
      </c>
      <c r="D52" s="160">
        <v>395</v>
      </c>
      <c r="E52" s="160">
        <v>1792</v>
      </c>
      <c r="F52" s="159">
        <v>580</v>
      </c>
      <c r="G52" s="161">
        <f t="shared" si="11"/>
        <v>14.11218292247231</v>
      </c>
      <c r="H52" s="162">
        <f t="shared" si="7"/>
        <v>64.02286530903895</v>
      </c>
      <c r="I52" s="163">
        <f t="shared" si="8"/>
        <v>20.72168631654162</v>
      </c>
      <c r="J52" s="161">
        <f t="shared" si="12"/>
        <v>22.042410714285715</v>
      </c>
      <c r="K52" s="162">
        <f t="shared" si="9"/>
        <v>54.40848214285714</v>
      </c>
      <c r="L52" s="162">
        <f t="shared" si="10"/>
        <v>32.36607142857143</v>
      </c>
      <c r="M52" s="163">
        <f t="shared" si="13"/>
        <v>146.8354430379747</v>
      </c>
      <c r="N52" s="160">
        <v>32</v>
      </c>
      <c r="Q52" s="133"/>
      <c r="R52" s="133"/>
      <c r="S52" s="133"/>
    </row>
    <row r="53" spans="1:19" ht="12" customHeight="1">
      <c r="A53" s="150" t="s">
        <v>320</v>
      </c>
      <c r="B53" s="151"/>
      <c r="C53" s="152">
        <v>1910</v>
      </c>
      <c r="D53" s="153">
        <v>306</v>
      </c>
      <c r="E53" s="153">
        <v>1157</v>
      </c>
      <c r="F53" s="152">
        <v>441</v>
      </c>
      <c r="G53" s="154">
        <f t="shared" si="11"/>
        <v>16.020942408376964</v>
      </c>
      <c r="H53" s="155">
        <f t="shared" si="7"/>
        <v>60.57591623036649</v>
      </c>
      <c r="I53" s="156">
        <f t="shared" si="8"/>
        <v>23.089005235602095</v>
      </c>
      <c r="J53" s="154">
        <f t="shared" si="12"/>
        <v>26.44770959377701</v>
      </c>
      <c r="K53" s="155">
        <f t="shared" si="9"/>
        <v>64.56352636127917</v>
      </c>
      <c r="L53" s="155">
        <f t="shared" si="10"/>
        <v>38.11581676750216</v>
      </c>
      <c r="M53" s="156">
        <f t="shared" si="13"/>
        <v>144.11764705882354</v>
      </c>
      <c r="N53" s="153">
        <v>6</v>
      </c>
      <c r="Q53" s="133"/>
      <c r="R53" s="133"/>
      <c r="S53" s="133"/>
    </row>
    <row r="54" spans="1:19" ht="12" customHeight="1">
      <c r="A54" s="150" t="s">
        <v>321</v>
      </c>
      <c r="B54" s="151"/>
      <c r="C54" s="152">
        <v>2058</v>
      </c>
      <c r="D54" s="153">
        <v>267</v>
      </c>
      <c r="E54" s="153">
        <v>1304</v>
      </c>
      <c r="F54" s="152">
        <v>478</v>
      </c>
      <c r="G54" s="154">
        <f t="shared" si="11"/>
        <v>12.973760932944606</v>
      </c>
      <c r="H54" s="155">
        <f t="shared" si="7"/>
        <v>63.36248785228376</v>
      </c>
      <c r="I54" s="156">
        <f t="shared" si="8"/>
        <v>23.226433430515065</v>
      </c>
      <c r="J54" s="154">
        <f t="shared" si="12"/>
        <v>20.47546012269939</v>
      </c>
      <c r="K54" s="155">
        <f t="shared" si="9"/>
        <v>57.1319018404908</v>
      </c>
      <c r="L54" s="155">
        <f t="shared" si="10"/>
        <v>36.65644171779141</v>
      </c>
      <c r="M54" s="156">
        <f t="shared" si="13"/>
        <v>179.02621722846442</v>
      </c>
      <c r="N54" s="153">
        <v>9</v>
      </c>
      <c r="Q54" s="133"/>
      <c r="R54" s="133"/>
      <c r="S54" s="133"/>
    </row>
    <row r="55" spans="1:19" ht="12" customHeight="1">
      <c r="A55" s="150" t="s">
        <v>322</v>
      </c>
      <c r="B55" s="151"/>
      <c r="C55" s="152">
        <v>1066</v>
      </c>
      <c r="D55" s="153">
        <v>98</v>
      </c>
      <c r="E55" s="153">
        <v>639</v>
      </c>
      <c r="F55" s="152">
        <v>310</v>
      </c>
      <c r="G55" s="154">
        <f t="shared" si="11"/>
        <v>9.193245778611631</v>
      </c>
      <c r="H55" s="155">
        <f t="shared" si="7"/>
        <v>59.943714821763606</v>
      </c>
      <c r="I55" s="156">
        <f t="shared" si="8"/>
        <v>29.080675422138835</v>
      </c>
      <c r="J55" s="154">
        <f t="shared" si="12"/>
        <v>15.336463223787167</v>
      </c>
      <c r="K55" s="155">
        <f t="shared" si="9"/>
        <v>63.84976525821596</v>
      </c>
      <c r="L55" s="155">
        <f t="shared" si="10"/>
        <v>48.5133020344288</v>
      </c>
      <c r="M55" s="156">
        <f t="shared" si="13"/>
        <v>316.32653061224494</v>
      </c>
      <c r="N55" s="153">
        <v>19</v>
      </c>
      <c r="Q55" s="133"/>
      <c r="R55" s="133"/>
      <c r="S55" s="133"/>
    </row>
    <row r="56" spans="1:19" ht="12" customHeight="1">
      <c r="A56" s="143" t="s">
        <v>323</v>
      </c>
      <c r="B56" s="144"/>
      <c r="C56" s="145">
        <v>1471</v>
      </c>
      <c r="D56" s="146">
        <v>183</v>
      </c>
      <c r="E56" s="146">
        <v>956</v>
      </c>
      <c r="F56" s="145">
        <v>323</v>
      </c>
      <c r="G56" s="147">
        <f t="shared" si="11"/>
        <v>12.440516655336506</v>
      </c>
      <c r="H56" s="148">
        <f t="shared" si="7"/>
        <v>64.98980285520054</v>
      </c>
      <c r="I56" s="149">
        <f t="shared" si="8"/>
        <v>21.957851801495583</v>
      </c>
      <c r="J56" s="147">
        <f t="shared" si="12"/>
        <v>19.142259414225943</v>
      </c>
      <c r="K56" s="148">
        <f t="shared" si="9"/>
        <v>52.928870292887034</v>
      </c>
      <c r="L56" s="148">
        <f t="shared" si="10"/>
        <v>33.78661087866109</v>
      </c>
      <c r="M56" s="149">
        <f t="shared" si="13"/>
        <v>176.50273224043715</v>
      </c>
      <c r="N56" s="146">
        <v>9</v>
      </c>
      <c r="Q56" s="133"/>
      <c r="R56" s="133"/>
      <c r="S56" s="133"/>
    </row>
    <row r="57" spans="1:19" ht="12" customHeight="1">
      <c r="A57" s="150" t="s">
        <v>324</v>
      </c>
      <c r="B57" s="151"/>
      <c r="C57" s="152">
        <v>1389</v>
      </c>
      <c r="D57" s="153">
        <v>119</v>
      </c>
      <c r="E57" s="153">
        <v>625</v>
      </c>
      <c r="F57" s="152">
        <v>641</v>
      </c>
      <c r="G57" s="154">
        <f t="shared" si="11"/>
        <v>8.567314614830813</v>
      </c>
      <c r="H57" s="155">
        <f t="shared" si="7"/>
        <v>44.99640028797696</v>
      </c>
      <c r="I57" s="156">
        <f t="shared" si="8"/>
        <v>46.14830813534917</v>
      </c>
      <c r="J57" s="154">
        <f t="shared" si="12"/>
        <v>19.040000000000003</v>
      </c>
      <c r="K57" s="155">
        <f t="shared" si="9"/>
        <v>121.6</v>
      </c>
      <c r="L57" s="155">
        <f t="shared" si="10"/>
        <v>102.56</v>
      </c>
      <c r="M57" s="156">
        <f t="shared" si="13"/>
        <v>538.655462184874</v>
      </c>
      <c r="N57" s="153">
        <v>4</v>
      </c>
      <c r="Q57" s="133"/>
      <c r="R57" s="133"/>
      <c r="S57" s="133"/>
    </row>
    <row r="58" spans="1:19" ht="12" customHeight="1">
      <c r="A58" s="150" t="s">
        <v>325</v>
      </c>
      <c r="B58" s="151"/>
      <c r="C58" s="152">
        <v>4200</v>
      </c>
      <c r="D58" s="153">
        <v>470</v>
      </c>
      <c r="E58" s="153">
        <v>2497</v>
      </c>
      <c r="F58" s="152">
        <v>1209</v>
      </c>
      <c r="G58" s="154">
        <f t="shared" si="11"/>
        <v>11.190476190476192</v>
      </c>
      <c r="H58" s="155">
        <f t="shared" si="7"/>
        <v>59.452380952380956</v>
      </c>
      <c r="I58" s="156">
        <f t="shared" si="8"/>
        <v>28.78571428571429</v>
      </c>
      <c r="J58" s="154">
        <f t="shared" si="12"/>
        <v>18.822587104525432</v>
      </c>
      <c r="K58" s="155">
        <f t="shared" si="9"/>
        <v>67.2406888265919</v>
      </c>
      <c r="L58" s="155">
        <f t="shared" si="10"/>
        <v>48.41810172206648</v>
      </c>
      <c r="M58" s="156">
        <f t="shared" si="13"/>
        <v>257.2340425531915</v>
      </c>
      <c r="N58" s="153">
        <v>24</v>
      </c>
      <c r="Q58" s="133"/>
      <c r="R58" s="133"/>
      <c r="S58" s="133"/>
    </row>
    <row r="59" spans="1:19" ht="12" customHeight="1">
      <c r="A59" s="150" t="s">
        <v>326</v>
      </c>
      <c r="B59" s="151"/>
      <c r="C59" s="152">
        <v>2860</v>
      </c>
      <c r="D59" s="153">
        <v>258</v>
      </c>
      <c r="E59" s="153">
        <v>1638</v>
      </c>
      <c r="F59" s="152">
        <v>933</v>
      </c>
      <c r="G59" s="154">
        <f t="shared" si="11"/>
        <v>9.020979020979022</v>
      </c>
      <c r="H59" s="155">
        <f t="shared" si="7"/>
        <v>57.27272727272727</v>
      </c>
      <c r="I59" s="156">
        <f t="shared" si="8"/>
        <v>32.62237762237763</v>
      </c>
      <c r="J59" s="154">
        <f t="shared" si="12"/>
        <v>15.75091575091575</v>
      </c>
      <c r="K59" s="155">
        <f t="shared" si="9"/>
        <v>72.7106227106227</v>
      </c>
      <c r="L59" s="155">
        <f t="shared" si="10"/>
        <v>56.959706959706956</v>
      </c>
      <c r="M59" s="156">
        <f t="shared" si="13"/>
        <v>361.6279069767442</v>
      </c>
      <c r="N59" s="153">
        <v>31</v>
      </c>
      <c r="Q59" s="133"/>
      <c r="R59" s="133"/>
      <c r="S59" s="133"/>
    </row>
    <row r="60" spans="1:19" ht="12" customHeight="1">
      <c r="A60" s="150" t="s">
        <v>327</v>
      </c>
      <c r="B60" s="151"/>
      <c r="C60" s="152">
        <v>1566</v>
      </c>
      <c r="D60" s="153">
        <v>108</v>
      </c>
      <c r="E60" s="153">
        <v>776</v>
      </c>
      <c r="F60" s="152">
        <v>679</v>
      </c>
      <c r="G60" s="154">
        <f t="shared" si="11"/>
        <v>6.896551724137931</v>
      </c>
      <c r="H60" s="155">
        <f t="shared" si="7"/>
        <v>49.55300127713921</v>
      </c>
      <c r="I60" s="156">
        <f t="shared" si="8"/>
        <v>43.358876117496806</v>
      </c>
      <c r="J60" s="154">
        <f t="shared" si="12"/>
        <v>13.917525773195877</v>
      </c>
      <c r="K60" s="155">
        <f t="shared" si="9"/>
        <v>101.41752577319588</v>
      </c>
      <c r="L60" s="155">
        <f t="shared" si="10"/>
        <v>87.5</v>
      </c>
      <c r="M60" s="156">
        <f t="shared" si="13"/>
        <v>628.7037037037037</v>
      </c>
      <c r="N60" s="153">
        <v>3</v>
      </c>
      <c r="Q60" s="133"/>
      <c r="R60" s="133"/>
      <c r="S60" s="133"/>
    </row>
    <row r="61" spans="1:19" ht="12" customHeight="1">
      <c r="A61" s="150" t="s">
        <v>328</v>
      </c>
      <c r="B61" s="151"/>
      <c r="C61" s="152">
        <v>1154</v>
      </c>
      <c r="D61" s="153">
        <v>91</v>
      </c>
      <c r="E61" s="153">
        <v>497</v>
      </c>
      <c r="F61" s="152">
        <v>565</v>
      </c>
      <c r="G61" s="154">
        <f t="shared" si="11"/>
        <v>7.885615251299827</v>
      </c>
      <c r="H61" s="155">
        <f t="shared" si="7"/>
        <v>43.06759098786828</v>
      </c>
      <c r="I61" s="156">
        <f t="shared" si="8"/>
        <v>48.96013864818024</v>
      </c>
      <c r="J61" s="154">
        <f t="shared" si="12"/>
        <v>18.30985915492958</v>
      </c>
      <c r="K61" s="155">
        <f t="shared" si="9"/>
        <v>131.99195171026156</v>
      </c>
      <c r="L61" s="155">
        <f t="shared" si="10"/>
        <v>113.68209255533199</v>
      </c>
      <c r="M61" s="156">
        <f t="shared" si="13"/>
        <v>620.8791208791209</v>
      </c>
      <c r="N61" s="153">
        <v>1</v>
      </c>
      <c r="Q61" s="133"/>
      <c r="R61" s="133"/>
      <c r="S61" s="133"/>
    </row>
    <row r="62" spans="1:19" ht="12" customHeight="1">
      <c r="A62" s="157" t="s">
        <v>329</v>
      </c>
      <c r="B62" s="158"/>
      <c r="C62" s="159">
        <v>2650</v>
      </c>
      <c r="D62" s="160">
        <v>359</v>
      </c>
      <c r="E62" s="160">
        <v>1154</v>
      </c>
      <c r="F62" s="159">
        <v>1124</v>
      </c>
      <c r="G62" s="161">
        <f t="shared" si="11"/>
        <v>13.547169811320755</v>
      </c>
      <c r="H62" s="162">
        <f t="shared" si="7"/>
        <v>43.54716981132076</v>
      </c>
      <c r="I62" s="163">
        <f t="shared" si="8"/>
        <v>42.41509433962264</v>
      </c>
      <c r="J62" s="161">
        <f t="shared" si="12"/>
        <v>31.109185441941072</v>
      </c>
      <c r="K62" s="162">
        <f t="shared" si="9"/>
        <v>128.50953206239168</v>
      </c>
      <c r="L62" s="162">
        <f t="shared" si="10"/>
        <v>97.4003466204506</v>
      </c>
      <c r="M62" s="163">
        <f t="shared" si="13"/>
        <v>313.091922005571</v>
      </c>
      <c r="N62" s="160">
        <v>13</v>
      </c>
      <c r="Q62" s="133"/>
      <c r="R62" s="133"/>
      <c r="S62" s="133"/>
    </row>
    <row r="63" spans="1:19" ht="12" customHeight="1">
      <c r="A63" s="150" t="s">
        <v>384</v>
      </c>
      <c r="B63" s="151"/>
      <c r="C63" s="152">
        <v>1366</v>
      </c>
      <c r="D63" s="152">
        <v>183</v>
      </c>
      <c r="E63" s="152">
        <v>468</v>
      </c>
      <c r="F63" s="152">
        <v>632</v>
      </c>
      <c r="G63" s="154">
        <f t="shared" si="11"/>
        <v>13.396778916544655</v>
      </c>
      <c r="H63" s="155">
        <f t="shared" si="7"/>
        <v>34.2606149341142</v>
      </c>
      <c r="I63" s="156">
        <f t="shared" si="8"/>
        <v>46.266471449487554</v>
      </c>
      <c r="J63" s="154">
        <f t="shared" si="12"/>
        <v>39.1025641025641</v>
      </c>
      <c r="K63" s="155">
        <f t="shared" si="9"/>
        <v>174.14529914529913</v>
      </c>
      <c r="L63" s="155">
        <f t="shared" si="10"/>
        <v>135.04273504273505</v>
      </c>
      <c r="M63" s="156">
        <f t="shared" si="13"/>
        <v>345.3551912568306</v>
      </c>
      <c r="N63" s="152">
        <v>83</v>
      </c>
      <c r="Q63" s="133"/>
      <c r="R63" s="133"/>
      <c r="S63" s="133"/>
    </row>
    <row r="64" spans="1:19" ht="12" customHeight="1">
      <c r="A64" s="150" t="s">
        <v>385</v>
      </c>
      <c r="B64" s="151"/>
      <c r="C64" s="152">
        <v>1057</v>
      </c>
      <c r="D64" s="152">
        <v>273</v>
      </c>
      <c r="E64" s="152">
        <v>662</v>
      </c>
      <c r="F64" s="152">
        <v>122</v>
      </c>
      <c r="G64" s="154">
        <f t="shared" si="11"/>
        <v>25.82781456953642</v>
      </c>
      <c r="H64" s="155">
        <f t="shared" si="7"/>
        <v>62.630085146641434</v>
      </c>
      <c r="I64" s="156">
        <f t="shared" si="8"/>
        <v>11.542100283822137</v>
      </c>
      <c r="J64" s="154">
        <f t="shared" si="12"/>
        <v>41.23867069486405</v>
      </c>
      <c r="K64" s="155">
        <f t="shared" si="9"/>
        <v>59.66767371601208</v>
      </c>
      <c r="L64" s="155">
        <f t="shared" si="10"/>
        <v>18.429003021148034</v>
      </c>
      <c r="M64" s="156">
        <f t="shared" si="13"/>
        <v>44.68864468864469</v>
      </c>
      <c r="N64" s="152" t="s">
        <v>242</v>
      </c>
      <c r="Q64" s="133"/>
      <c r="R64" s="133"/>
      <c r="S64" s="133"/>
    </row>
    <row r="65" spans="1:19" ht="12" customHeight="1">
      <c r="A65" s="164" t="s">
        <v>386</v>
      </c>
      <c r="B65" s="165"/>
      <c r="C65" s="375">
        <v>688</v>
      </c>
      <c r="D65" s="375">
        <v>202</v>
      </c>
      <c r="E65" s="375">
        <v>435</v>
      </c>
      <c r="F65" s="375">
        <v>44</v>
      </c>
      <c r="G65" s="376">
        <f>D65/C65*100</f>
        <v>29.360465116279073</v>
      </c>
      <c r="H65" s="377">
        <f>E65/C65*100</f>
        <v>63.22674418604651</v>
      </c>
      <c r="I65" s="378">
        <f>F65/C65*100</f>
        <v>6.395348837209303</v>
      </c>
      <c r="J65" s="376">
        <f>D65/E65*100</f>
        <v>46.43678160919541</v>
      </c>
      <c r="K65" s="377">
        <f>SUM(D65,F65)/E65*100</f>
        <v>56.55172413793104</v>
      </c>
      <c r="L65" s="377">
        <f>F65/E65*100</f>
        <v>10.114942528735632</v>
      </c>
      <c r="M65" s="378">
        <f>F65/D65*100</f>
        <v>21.782178217821784</v>
      </c>
      <c r="N65" s="375">
        <v>7</v>
      </c>
      <c r="Q65" s="133"/>
      <c r="R65" s="133"/>
      <c r="S65" s="133"/>
    </row>
  </sheetData>
  <sheetProtection/>
  <mergeCells count="5">
    <mergeCell ref="A3:B4"/>
    <mergeCell ref="N3:N4"/>
    <mergeCell ref="C3:F3"/>
    <mergeCell ref="G3:I3"/>
    <mergeCell ref="J3:M3"/>
  </mergeCell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71" customWidth="1"/>
    <col min="2" max="2" width="0.875" style="71" customWidth="1"/>
    <col min="3" max="5" width="14.625" style="71" customWidth="1"/>
    <col min="6" max="6" width="14.625" style="74" customWidth="1"/>
    <col min="7" max="7" width="14.625" style="71" customWidth="1"/>
    <col min="8" max="16384" width="9.00390625" style="71" customWidth="1"/>
  </cols>
  <sheetData>
    <row r="1" spans="1:2" ht="13.5">
      <c r="A1" s="2" t="s">
        <v>563</v>
      </c>
      <c r="B1" s="72"/>
    </row>
    <row r="2" ht="6" customHeight="1"/>
    <row r="3" spans="1:7" ht="22.5" customHeight="1">
      <c r="A3" s="1059" t="s">
        <v>387</v>
      </c>
      <c r="B3" s="1060"/>
      <c r="C3" s="166" t="s">
        <v>331</v>
      </c>
      <c r="D3" s="184" t="s">
        <v>388</v>
      </c>
      <c r="E3" s="182" t="s">
        <v>389</v>
      </c>
      <c r="F3" s="183" t="s">
        <v>390</v>
      </c>
      <c r="G3" s="262" t="s">
        <v>391</v>
      </c>
    </row>
    <row r="4" spans="1:7" ht="7.5" customHeight="1">
      <c r="A4" s="69"/>
      <c r="B4" s="70"/>
      <c r="C4" s="76" t="s">
        <v>1</v>
      </c>
      <c r="D4" s="77" t="s">
        <v>392</v>
      </c>
      <c r="E4" s="167" t="s">
        <v>392</v>
      </c>
      <c r="F4" s="77" t="s">
        <v>1</v>
      </c>
      <c r="G4" s="139" t="s">
        <v>393</v>
      </c>
    </row>
    <row r="5" spans="1:7" ht="12" customHeight="1">
      <c r="A5" s="263" t="s">
        <v>273</v>
      </c>
      <c r="B5" s="79"/>
      <c r="C5" s="168">
        <f>SUM(C6:C64)</f>
        <v>95350</v>
      </c>
      <c r="D5" s="169">
        <f>SUM(D6:D64)</f>
        <v>18566188</v>
      </c>
      <c r="E5" s="170">
        <f>D5/C5</f>
        <v>194.71618248557945</v>
      </c>
      <c r="F5" s="170">
        <f>ROUND(C5/D5*1000000,1)</f>
        <v>5135.7</v>
      </c>
      <c r="G5" s="264">
        <f aca="true" t="shared" si="0" ref="G5:G64">1.07459*SQRT(E5)</f>
        <v>14.994908429257812</v>
      </c>
    </row>
    <row r="6" spans="1:7" ht="12" customHeight="1">
      <c r="A6" s="265" t="s">
        <v>274</v>
      </c>
      <c r="B6" s="84"/>
      <c r="C6" s="171">
        <v>419</v>
      </c>
      <c r="D6" s="172">
        <v>5301025</v>
      </c>
      <c r="E6" s="173">
        <f aca="true" t="shared" si="1" ref="E6:E64">D6/C6</f>
        <v>12651.610978520286</v>
      </c>
      <c r="F6" s="173">
        <f aca="true" t="shared" si="2" ref="F6:F64">ROUND(C6/D6*1000000,1)</f>
        <v>79</v>
      </c>
      <c r="G6" s="266">
        <f t="shared" si="0"/>
        <v>120.86921720897652</v>
      </c>
    </row>
    <row r="7" spans="1:7" ht="12" customHeight="1">
      <c r="A7" s="263" t="s">
        <v>275</v>
      </c>
      <c r="B7" s="79"/>
      <c r="C7" s="168">
        <v>504</v>
      </c>
      <c r="D7" s="169">
        <v>635997</v>
      </c>
      <c r="E7" s="174">
        <f t="shared" si="1"/>
        <v>1261.8988095238096</v>
      </c>
      <c r="F7" s="174">
        <f t="shared" si="2"/>
        <v>792.5</v>
      </c>
      <c r="G7" s="264">
        <f t="shared" si="0"/>
        <v>38.17289169136321</v>
      </c>
    </row>
    <row r="8" spans="1:7" ht="12" customHeight="1">
      <c r="A8" s="263" t="s">
        <v>276</v>
      </c>
      <c r="B8" s="79"/>
      <c r="C8" s="168">
        <v>719</v>
      </c>
      <c r="D8" s="169">
        <v>1286380</v>
      </c>
      <c r="E8" s="174">
        <f t="shared" si="1"/>
        <v>1789.123783031989</v>
      </c>
      <c r="F8" s="174">
        <f t="shared" si="2"/>
        <v>558.9</v>
      </c>
      <c r="G8" s="264">
        <f t="shared" si="0"/>
        <v>45.453045661465936</v>
      </c>
    </row>
    <row r="9" spans="1:7" ht="12" customHeight="1">
      <c r="A9" s="263" t="s">
        <v>277</v>
      </c>
      <c r="B9" s="79"/>
      <c r="C9" s="168">
        <v>650</v>
      </c>
      <c r="D9" s="169">
        <v>376568</v>
      </c>
      <c r="E9" s="174">
        <f t="shared" si="1"/>
        <v>579.3353846153847</v>
      </c>
      <c r="F9" s="174">
        <f t="shared" si="2"/>
        <v>1726.1</v>
      </c>
      <c r="G9" s="264">
        <f t="shared" si="0"/>
        <v>25.864722443724258</v>
      </c>
    </row>
    <row r="10" spans="1:7" ht="12" customHeight="1">
      <c r="A10" s="267" t="s">
        <v>278</v>
      </c>
      <c r="B10" s="88"/>
      <c r="C10" s="379" t="s">
        <v>242</v>
      </c>
      <c r="D10" s="176">
        <v>1631210</v>
      </c>
      <c r="E10" s="380" t="s">
        <v>242</v>
      </c>
      <c r="F10" s="381" t="s">
        <v>242</v>
      </c>
      <c r="G10" s="382" t="s">
        <v>242</v>
      </c>
    </row>
    <row r="11" spans="1:7" ht="12" customHeight="1">
      <c r="A11" s="263" t="s">
        <v>279</v>
      </c>
      <c r="B11" s="79"/>
      <c r="C11" s="168">
        <v>6925</v>
      </c>
      <c r="D11" s="169">
        <v>505155</v>
      </c>
      <c r="E11" s="174">
        <f t="shared" si="1"/>
        <v>72.94657039711191</v>
      </c>
      <c r="F11" s="174">
        <f t="shared" si="2"/>
        <v>13708.7</v>
      </c>
      <c r="G11" s="264">
        <f t="shared" si="0"/>
        <v>9.177940415783699</v>
      </c>
    </row>
    <row r="12" spans="1:7" ht="12" customHeight="1">
      <c r="A12" s="263" t="s">
        <v>280</v>
      </c>
      <c r="B12" s="79"/>
      <c r="C12" s="168">
        <v>1938</v>
      </c>
      <c r="D12" s="169">
        <v>401658</v>
      </c>
      <c r="E12" s="174">
        <f t="shared" si="1"/>
        <v>207.25386996904024</v>
      </c>
      <c r="F12" s="174">
        <f t="shared" si="2"/>
        <v>4825</v>
      </c>
      <c r="G12" s="264">
        <f t="shared" si="0"/>
        <v>15.470135553251302</v>
      </c>
    </row>
    <row r="13" spans="1:7" ht="12" customHeight="1">
      <c r="A13" s="263" t="s">
        <v>281</v>
      </c>
      <c r="B13" s="79"/>
      <c r="C13" s="168">
        <v>1379</v>
      </c>
      <c r="D13" s="169">
        <v>245779</v>
      </c>
      <c r="E13" s="174">
        <f t="shared" si="1"/>
        <v>178.2298767222625</v>
      </c>
      <c r="F13" s="174">
        <f t="shared" si="2"/>
        <v>5610.7</v>
      </c>
      <c r="G13" s="264">
        <f t="shared" si="0"/>
        <v>14.346073386515078</v>
      </c>
    </row>
    <row r="14" spans="1:7" ht="12" customHeight="1">
      <c r="A14" s="263" t="s">
        <v>282</v>
      </c>
      <c r="B14" s="79"/>
      <c r="C14" s="168">
        <v>3345</v>
      </c>
      <c r="D14" s="169">
        <v>558575</v>
      </c>
      <c r="E14" s="174">
        <f t="shared" si="1"/>
        <v>166.9880418535127</v>
      </c>
      <c r="F14" s="174">
        <f t="shared" si="2"/>
        <v>5988.5</v>
      </c>
      <c r="G14" s="264">
        <f t="shared" si="0"/>
        <v>13.88626602001998</v>
      </c>
    </row>
    <row r="15" spans="1:7" ht="12" customHeight="1">
      <c r="A15" s="263" t="s">
        <v>283</v>
      </c>
      <c r="B15" s="79"/>
      <c r="C15" s="168">
        <v>2301</v>
      </c>
      <c r="D15" s="169">
        <v>237481</v>
      </c>
      <c r="E15" s="174">
        <f t="shared" si="1"/>
        <v>103.2077357670578</v>
      </c>
      <c r="F15" s="174">
        <f t="shared" si="2"/>
        <v>9689.2</v>
      </c>
      <c r="G15" s="264">
        <f t="shared" si="0"/>
        <v>10.91688963835157</v>
      </c>
    </row>
    <row r="16" spans="1:7" ht="12" customHeight="1">
      <c r="A16" s="265" t="s">
        <v>284</v>
      </c>
      <c r="B16" s="84"/>
      <c r="C16" s="171">
        <v>2035</v>
      </c>
      <c r="D16" s="172">
        <v>245268</v>
      </c>
      <c r="E16" s="173">
        <f t="shared" si="1"/>
        <v>120.52481572481572</v>
      </c>
      <c r="F16" s="173">
        <f t="shared" si="2"/>
        <v>8297</v>
      </c>
      <c r="G16" s="266">
        <f t="shared" si="0"/>
        <v>11.797256791608389</v>
      </c>
    </row>
    <row r="17" spans="1:7" ht="12" customHeight="1">
      <c r="A17" s="263" t="s">
        <v>285</v>
      </c>
      <c r="B17" s="79"/>
      <c r="C17" s="168">
        <v>1289</v>
      </c>
      <c r="D17" s="169">
        <v>102753</v>
      </c>
      <c r="E17" s="174">
        <f t="shared" si="1"/>
        <v>79.71528316524437</v>
      </c>
      <c r="F17" s="174">
        <f t="shared" si="2"/>
        <v>12544.6</v>
      </c>
      <c r="G17" s="264">
        <f t="shared" si="0"/>
        <v>9.59430656618103</v>
      </c>
    </row>
    <row r="18" spans="1:7" ht="12" customHeight="1">
      <c r="A18" s="263" t="s">
        <v>286</v>
      </c>
      <c r="B18" s="79"/>
      <c r="C18" s="168">
        <v>2029</v>
      </c>
      <c r="D18" s="169">
        <v>503984</v>
      </c>
      <c r="E18" s="174">
        <f t="shared" si="1"/>
        <v>248.3903400689995</v>
      </c>
      <c r="F18" s="174">
        <f t="shared" si="2"/>
        <v>4025.9</v>
      </c>
      <c r="G18" s="264">
        <f t="shared" si="0"/>
        <v>16.935972732969397</v>
      </c>
    </row>
    <row r="19" spans="1:7" ht="12" customHeight="1">
      <c r="A19" s="263" t="s">
        <v>287</v>
      </c>
      <c r="B19" s="79"/>
      <c r="C19" s="168">
        <v>4725</v>
      </c>
      <c r="D19" s="169">
        <v>277619</v>
      </c>
      <c r="E19" s="174">
        <f t="shared" si="1"/>
        <v>58.755343915343914</v>
      </c>
      <c r="F19" s="174">
        <f t="shared" si="2"/>
        <v>17019.7</v>
      </c>
      <c r="G19" s="264">
        <f t="shared" si="0"/>
        <v>8.236950974315754</v>
      </c>
    </row>
    <row r="20" spans="1:7" ht="12" customHeight="1">
      <c r="A20" s="267" t="s">
        <v>288</v>
      </c>
      <c r="B20" s="88"/>
      <c r="C20" s="175">
        <v>1513</v>
      </c>
      <c r="D20" s="176">
        <v>117274</v>
      </c>
      <c r="E20" s="177">
        <f t="shared" si="1"/>
        <v>77.51090548578982</v>
      </c>
      <c r="F20" s="177">
        <f t="shared" si="2"/>
        <v>12901.4</v>
      </c>
      <c r="G20" s="268">
        <f t="shared" si="0"/>
        <v>9.460720232541144</v>
      </c>
    </row>
    <row r="21" spans="1:7" ht="12" customHeight="1">
      <c r="A21" s="263" t="s">
        <v>289</v>
      </c>
      <c r="B21" s="79"/>
      <c r="C21" s="168">
        <v>2289</v>
      </c>
      <c r="D21" s="169">
        <v>226024</v>
      </c>
      <c r="E21" s="174">
        <f t="shared" si="1"/>
        <v>98.74355613805155</v>
      </c>
      <c r="F21" s="174">
        <f t="shared" si="2"/>
        <v>10127.2</v>
      </c>
      <c r="G21" s="264">
        <f t="shared" si="0"/>
        <v>10.678178506472529</v>
      </c>
    </row>
    <row r="22" spans="1:7" ht="12" customHeight="1">
      <c r="A22" s="263" t="s">
        <v>290</v>
      </c>
      <c r="B22" s="79"/>
      <c r="C22" s="168">
        <v>853</v>
      </c>
      <c r="D22" s="169">
        <v>105446</v>
      </c>
      <c r="E22" s="174">
        <f t="shared" si="1"/>
        <v>123.61781946072685</v>
      </c>
      <c r="F22" s="174">
        <f t="shared" si="2"/>
        <v>8089.4</v>
      </c>
      <c r="G22" s="264">
        <f t="shared" si="0"/>
        <v>11.947673174581036</v>
      </c>
    </row>
    <row r="23" spans="1:7" ht="12" customHeight="1">
      <c r="A23" s="263" t="s">
        <v>291</v>
      </c>
      <c r="B23" s="79"/>
      <c r="C23" s="168">
        <v>1182</v>
      </c>
      <c r="D23" s="169">
        <v>114638</v>
      </c>
      <c r="E23" s="174">
        <f t="shared" si="1"/>
        <v>96.98646362098138</v>
      </c>
      <c r="F23" s="174">
        <f t="shared" si="2"/>
        <v>10310.7</v>
      </c>
      <c r="G23" s="264">
        <f t="shared" si="0"/>
        <v>10.582745615280528</v>
      </c>
    </row>
    <row r="24" spans="1:7" ht="12" customHeight="1">
      <c r="A24" s="263" t="s">
        <v>292</v>
      </c>
      <c r="B24" s="79"/>
      <c r="C24" s="168">
        <v>642</v>
      </c>
      <c r="D24" s="169">
        <v>73689</v>
      </c>
      <c r="E24" s="174">
        <f t="shared" si="1"/>
        <v>114.7803738317757</v>
      </c>
      <c r="F24" s="174">
        <f t="shared" si="2"/>
        <v>8712.3</v>
      </c>
      <c r="G24" s="264">
        <f t="shared" si="0"/>
        <v>11.51268473920805</v>
      </c>
    </row>
    <row r="25" spans="1:7" ht="12" customHeight="1">
      <c r="A25" s="263" t="s">
        <v>293</v>
      </c>
      <c r="B25" s="79"/>
      <c r="C25" s="168">
        <v>588</v>
      </c>
      <c r="D25" s="169">
        <v>67428</v>
      </c>
      <c r="E25" s="174">
        <f t="shared" si="1"/>
        <v>114.6734693877551</v>
      </c>
      <c r="F25" s="174">
        <f t="shared" si="2"/>
        <v>8720.4</v>
      </c>
      <c r="G25" s="264">
        <f t="shared" si="0"/>
        <v>11.507322133084195</v>
      </c>
    </row>
    <row r="26" spans="1:7" ht="12" customHeight="1">
      <c r="A26" s="265" t="s">
        <v>294</v>
      </c>
      <c r="B26" s="84"/>
      <c r="C26" s="171">
        <v>981</v>
      </c>
      <c r="D26" s="172">
        <v>87765</v>
      </c>
      <c r="E26" s="173">
        <f t="shared" si="1"/>
        <v>89.46483180428135</v>
      </c>
      <c r="F26" s="173">
        <f t="shared" si="2"/>
        <v>11177.6</v>
      </c>
      <c r="G26" s="266">
        <f t="shared" si="0"/>
        <v>10.164100946154823</v>
      </c>
    </row>
    <row r="27" spans="1:7" ht="12" customHeight="1">
      <c r="A27" s="263" t="s">
        <v>295</v>
      </c>
      <c r="B27" s="79"/>
      <c r="C27" s="168">
        <v>2888</v>
      </c>
      <c r="D27" s="169">
        <v>155622</v>
      </c>
      <c r="E27" s="174">
        <f t="shared" si="1"/>
        <v>53.88573407202216</v>
      </c>
      <c r="F27" s="174">
        <f t="shared" si="2"/>
        <v>18557.8</v>
      </c>
      <c r="G27" s="264">
        <f t="shared" si="0"/>
        <v>7.888232388855441</v>
      </c>
    </row>
    <row r="28" spans="1:7" ht="12" customHeight="1">
      <c r="A28" s="263" t="s">
        <v>296</v>
      </c>
      <c r="B28" s="79"/>
      <c r="C28" s="168">
        <v>545</v>
      </c>
      <c r="D28" s="169">
        <v>49250</v>
      </c>
      <c r="E28" s="174">
        <f t="shared" si="1"/>
        <v>90.36697247706422</v>
      </c>
      <c r="F28" s="174">
        <f t="shared" si="2"/>
        <v>11066</v>
      </c>
      <c r="G28" s="264">
        <f t="shared" si="0"/>
        <v>10.215218513240766</v>
      </c>
    </row>
    <row r="29" spans="1:7" ht="12" customHeight="1">
      <c r="A29" s="263" t="s">
        <v>297</v>
      </c>
      <c r="B29" s="79"/>
      <c r="C29" s="168">
        <v>1055</v>
      </c>
      <c r="D29" s="169">
        <v>83988</v>
      </c>
      <c r="E29" s="174">
        <f t="shared" si="1"/>
        <v>79.60947867298579</v>
      </c>
      <c r="F29" s="174">
        <f t="shared" si="2"/>
        <v>12561.3</v>
      </c>
      <c r="G29" s="264">
        <f t="shared" si="0"/>
        <v>9.587937286944065</v>
      </c>
    </row>
    <row r="30" spans="1:7" ht="12" customHeight="1">
      <c r="A30" s="267" t="s">
        <v>298</v>
      </c>
      <c r="B30" s="88"/>
      <c r="C30" s="175">
        <v>587</v>
      </c>
      <c r="D30" s="176">
        <v>64420</v>
      </c>
      <c r="E30" s="177">
        <f t="shared" si="1"/>
        <v>109.74446337308348</v>
      </c>
      <c r="F30" s="177">
        <f t="shared" si="2"/>
        <v>9112.1</v>
      </c>
      <c r="G30" s="268">
        <f t="shared" si="0"/>
        <v>11.25729648668367</v>
      </c>
    </row>
    <row r="31" spans="1:7" ht="12" customHeight="1">
      <c r="A31" s="263" t="s">
        <v>299</v>
      </c>
      <c r="B31" s="79"/>
      <c r="C31" s="168">
        <v>675</v>
      </c>
      <c r="D31" s="169">
        <v>52825</v>
      </c>
      <c r="E31" s="174">
        <f t="shared" si="1"/>
        <v>78.25925925925925</v>
      </c>
      <c r="F31" s="174">
        <f t="shared" si="2"/>
        <v>12778</v>
      </c>
      <c r="G31" s="264">
        <f t="shared" si="0"/>
        <v>9.506281297112238</v>
      </c>
    </row>
    <row r="32" spans="1:7" ht="12" customHeight="1">
      <c r="A32" s="263" t="s">
        <v>300</v>
      </c>
      <c r="B32" s="79"/>
      <c r="C32" s="168">
        <v>2030</v>
      </c>
      <c r="D32" s="169">
        <v>141154</v>
      </c>
      <c r="E32" s="174">
        <f t="shared" si="1"/>
        <v>69.53399014778326</v>
      </c>
      <c r="F32" s="174">
        <f t="shared" si="2"/>
        <v>14381.5</v>
      </c>
      <c r="G32" s="264">
        <f t="shared" si="0"/>
        <v>8.960688301736674</v>
      </c>
    </row>
    <row r="33" spans="1:7" ht="12" customHeight="1">
      <c r="A33" s="263" t="s">
        <v>301</v>
      </c>
      <c r="B33" s="79"/>
      <c r="C33" s="168">
        <v>1631</v>
      </c>
      <c r="D33" s="169">
        <v>101511</v>
      </c>
      <c r="E33" s="174">
        <f t="shared" si="1"/>
        <v>62.2385039852851</v>
      </c>
      <c r="F33" s="174">
        <f t="shared" si="2"/>
        <v>16067.2</v>
      </c>
      <c r="G33" s="264">
        <f t="shared" si="0"/>
        <v>8.477589184964353</v>
      </c>
    </row>
    <row r="34" spans="1:7" ht="12" customHeight="1">
      <c r="A34" s="263" t="s">
        <v>302</v>
      </c>
      <c r="B34" s="79"/>
      <c r="C34" s="168">
        <v>1223</v>
      </c>
      <c r="D34" s="169">
        <v>94489</v>
      </c>
      <c r="E34" s="174">
        <f t="shared" si="1"/>
        <v>77.26001635322976</v>
      </c>
      <c r="F34" s="174">
        <f t="shared" si="2"/>
        <v>12943.3</v>
      </c>
      <c r="G34" s="264">
        <f t="shared" si="0"/>
        <v>9.445396480889222</v>
      </c>
    </row>
    <row r="35" spans="1:7" ht="12" customHeight="1">
      <c r="A35" s="263" t="s">
        <v>303</v>
      </c>
      <c r="B35" s="79"/>
      <c r="C35" s="168">
        <v>928</v>
      </c>
      <c r="D35" s="169">
        <v>77695</v>
      </c>
      <c r="E35" s="174">
        <f t="shared" si="1"/>
        <v>83.72306034482759</v>
      </c>
      <c r="F35" s="174">
        <f t="shared" si="2"/>
        <v>11944.1</v>
      </c>
      <c r="G35" s="264">
        <f t="shared" si="0"/>
        <v>9.832531403821898</v>
      </c>
    </row>
    <row r="36" spans="1:7" ht="12" customHeight="1">
      <c r="A36" s="265" t="s">
        <v>304</v>
      </c>
      <c r="B36" s="84"/>
      <c r="C36" s="171">
        <v>652</v>
      </c>
      <c r="D36" s="172">
        <v>45823</v>
      </c>
      <c r="E36" s="173">
        <f t="shared" si="1"/>
        <v>70.28067484662577</v>
      </c>
      <c r="F36" s="173">
        <f t="shared" si="2"/>
        <v>14228.7</v>
      </c>
      <c r="G36" s="266">
        <f t="shared" si="0"/>
        <v>9.008671615112632</v>
      </c>
    </row>
    <row r="37" spans="1:7" ht="12" customHeight="1">
      <c r="A37" s="263" t="s">
        <v>305</v>
      </c>
      <c r="B37" s="79"/>
      <c r="C37" s="168">
        <v>609</v>
      </c>
      <c r="D37" s="169">
        <v>85494</v>
      </c>
      <c r="E37" s="174">
        <f t="shared" si="1"/>
        <v>140.38423645320196</v>
      </c>
      <c r="F37" s="174">
        <f t="shared" si="2"/>
        <v>7123.3</v>
      </c>
      <c r="G37" s="264">
        <f t="shared" si="0"/>
        <v>12.732156460921619</v>
      </c>
    </row>
    <row r="38" spans="1:7" ht="12" customHeight="1">
      <c r="A38" s="263" t="s">
        <v>306</v>
      </c>
      <c r="B38" s="79"/>
      <c r="C38" s="168">
        <v>1288</v>
      </c>
      <c r="D38" s="169">
        <v>141675</v>
      </c>
      <c r="E38" s="174">
        <f t="shared" si="1"/>
        <v>109.99611801242236</v>
      </c>
      <c r="F38" s="174">
        <f t="shared" si="2"/>
        <v>9091.2</v>
      </c>
      <c r="G38" s="264">
        <f t="shared" si="0"/>
        <v>11.270196129190701</v>
      </c>
    </row>
    <row r="39" spans="1:7" ht="12" customHeight="1">
      <c r="A39" s="263" t="s">
        <v>307</v>
      </c>
      <c r="B39" s="79"/>
      <c r="C39" s="168">
        <v>1188</v>
      </c>
      <c r="D39" s="169">
        <v>80654</v>
      </c>
      <c r="E39" s="174">
        <f t="shared" si="1"/>
        <v>67.89057239057239</v>
      </c>
      <c r="F39" s="174">
        <f t="shared" si="2"/>
        <v>14729.6</v>
      </c>
      <c r="G39" s="264">
        <f t="shared" si="0"/>
        <v>8.854163347922725</v>
      </c>
    </row>
    <row r="40" spans="1:7" ht="12" customHeight="1">
      <c r="A40" s="267" t="s">
        <v>308</v>
      </c>
      <c r="B40" s="88"/>
      <c r="C40" s="175">
        <v>477</v>
      </c>
      <c r="D40" s="176">
        <v>55932</v>
      </c>
      <c r="E40" s="177">
        <f t="shared" si="1"/>
        <v>117.25786163522012</v>
      </c>
      <c r="F40" s="177">
        <f t="shared" si="2"/>
        <v>8528.2</v>
      </c>
      <c r="G40" s="268">
        <f t="shared" si="0"/>
        <v>11.636269731241896</v>
      </c>
    </row>
    <row r="41" spans="1:7" ht="12" customHeight="1">
      <c r="A41" s="263" t="s">
        <v>309</v>
      </c>
      <c r="B41" s="79"/>
      <c r="C41" s="168">
        <v>3590</v>
      </c>
      <c r="D41" s="169">
        <v>187341</v>
      </c>
      <c r="E41" s="174">
        <f t="shared" si="1"/>
        <v>52.1841225626741</v>
      </c>
      <c r="F41" s="174">
        <f t="shared" si="2"/>
        <v>19162.9</v>
      </c>
      <c r="G41" s="264">
        <f t="shared" si="0"/>
        <v>7.762685431253946</v>
      </c>
    </row>
    <row r="42" spans="1:7" ht="12" customHeight="1">
      <c r="A42" s="263" t="s">
        <v>310</v>
      </c>
      <c r="B42" s="79"/>
      <c r="C42" s="168">
        <v>590</v>
      </c>
      <c r="D42" s="169">
        <v>55881</v>
      </c>
      <c r="E42" s="174">
        <f t="shared" si="1"/>
        <v>94.7135593220339</v>
      </c>
      <c r="F42" s="174">
        <f t="shared" si="2"/>
        <v>10558.2</v>
      </c>
      <c r="G42" s="264">
        <f t="shared" si="0"/>
        <v>10.458005685135785</v>
      </c>
    </row>
    <row r="43" spans="1:7" ht="12" customHeight="1">
      <c r="A43" s="263" t="s">
        <v>311</v>
      </c>
      <c r="B43" s="79"/>
      <c r="C43" s="168">
        <v>609</v>
      </c>
      <c r="D43" s="169">
        <v>62783</v>
      </c>
      <c r="E43" s="174">
        <f t="shared" si="1"/>
        <v>103.0919540229885</v>
      </c>
      <c r="F43" s="174">
        <f t="shared" si="2"/>
        <v>9700.1</v>
      </c>
      <c r="G43" s="264">
        <f t="shared" si="0"/>
        <v>10.910764461764458</v>
      </c>
    </row>
    <row r="44" spans="1:7" ht="12" customHeight="1">
      <c r="A44" s="263" t="s">
        <v>312</v>
      </c>
      <c r="B44" s="79"/>
      <c r="C44" s="168">
        <v>883</v>
      </c>
      <c r="D44" s="169">
        <v>58342</v>
      </c>
      <c r="E44" s="174">
        <f t="shared" si="1"/>
        <v>66.07248018120045</v>
      </c>
      <c r="F44" s="174">
        <f t="shared" si="2"/>
        <v>15134.9</v>
      </c>
      <c r="G44" s="264">
        <f t="shared" si="0"/>
        <v>8.734802695247554</v>
      </c>
    </row>
    <row r="45" spans="1:7" ht="12" customHeight="1">
      <c r="A45" s="263" t="s">
        <v>313</v>
      </c>
      <c r="B45" s="79"/>
      <c r="C45" s="168">
        <v>874</v>
      </c>
      <c r="D45" s="169">
        <v>139400</v>
      </c>
      <c r="E45" s="174">
        <f t="shared" si="1"/>
        <v>159.49656750572083</v>
      </c>
      <c r="F45" s="174">
        <f t="shared" si="2"/>
        <v>6269.7</v>
      </c>
      <c r="G45" s="264">
        <f t="shared" si="0"/>
        <v>13.571206704302876</v>
      </c>
    </row>
    <row r="46" spans="1:7" ht="12" customHeight="1">
      <c r="A46" s="265" t="s">
        <v>314</v>
      </c>
      <c r="B46" s="84"/>
      <c r="C46" s="171">
        <v>1024</v>
      </c>
      <c r="D46" s="172">
        <v>112601</v>
      </c>
      <c r="E46" s="173">
        <f t="shared" si="1"/>
        <v>109.9619140625</v>
      </c>
      <c r="F46" s="173">
        <f t="shared" si="2"/>
        <v>9094.1</v>
      </c>
      <c r="G46" s="266">
        <f t="shared" si="0"/>
        <v>11.268443725547385</v>
      </c>
    </row>
    <row r="47" spans="1:7" ht="12" customHeight="1">
      <c r="A47" s="263" t="s">
        <v>315</v>
      </c>
      <c r="B47" s="79"/>
      <c r="C47" s="168">
        <v>634</v>
      </c>
      <c r="D47" s="169">
        <v>51521</v>
      </c>
      <c r="E47" s="174">
        <f t="shared" si="1"/>
        <v>81.26340694006309</v>
      </c>
      <c r="F47" s="174">
        <f t="shared" si="2"/>
        <v>12305.7</v>
      </c>
      <c r="G47" s="264">
        <f t="shared" si="0"/>
        <v>9.687022484348399</v>
      </c>
    </row>
    <row r="48" spans="1:7" ht="12" customHeight="1">
      <c r="A48" s="263" t="s">
        <v>316</v>
      </c>
      <c r="B48" s="79"/>
      <c r="C48" s="168">
        <v>3895</v>
      </c>
      <c r="D48" s="169">
        <v>150343</v>
      </c>
      <c r="E48" s="174">
        <f t="shared" si="1"/>
        <v>38.598973042362005</v>
      </c>
      <c r="F48" s="174">
        <f t="shared" si="2"/>
        <v>25907.4</v>
      </c>
      <c r="G48" s="264">
        <f t="shared" si="0"/>
        <v>6.676220466388906</v>
      </c>
    </row>
    <row r="49" spans="1:7" ht="12" customHeight="1">
      <c r="A49" s="263" t="s">
        <v>317</v>
      </c>
      <c r="B49" s="79"/>
      <c r="C49" s="168">
        <v>2619</v>
      </c>
      <c r="D49" s="169">
        <v>170555</v>
      </c>
      <c r="E49" s="174">
        <f t="shared" si="1"/>
        <v>65.12218403970981</v>
      </c>
      <c r="F49" s="174">
        <f t="shared" si="2"/>
        <v>15355.8</v>
      </c>
      <c r="G49" s="264">
        <f t="shared" si="0"/>
        <v>8.671760471363227</v>
      </c>
    </row>
    <row r="50" spans="1:7" ht="12" customHeight="1">
      <c r="A50" s="267" t="s">
        <v>318</v>
      </c>
      <c r="B50" s="88"/>
      <c r="C50" s="175">
        <v>2316</v>
      </c>
      <c r="D50" s="176">
        <v>137742</v>
      </c>
      <c r="E50" s="177">
        <f t="shared" si="1"/>
        <v>59.47409326424871</v>
      </c>
      <c r="F50" s="177">
        <f t="shared" si="2"/>
        <v>16814</v>
      </c>
      <c r="G50" s="268">
        <f t="shared" si="0"/>
        <v>8.287178809032664</v>
      </c>
    </row>
    <row r="51" spans="1:7" ht="12" customHeight="1">
      <c r="A51" s="263" t="s">
        <v>319</v>
      </c>
      <c r="B51" s="79"/>
      <c r="C51" s="168">
        <v>2799</v>
      </c>
      <c r="D51" s="169">
        <v>159490</v>
      </c>
      <c r="E51" s="174">
        <f t="shared" si="1"/>
        <v>56.981064665952125</v>
      </c>
      <c r="F51" s="174">
        <f t="shared" si="2"/>
        <v>17549.7</v>
      </c>
      <c r="G51" s="264">
        <f t="shared" si="0"/>
        <v>8.111628913147152</v>
      </c>
    </row>
    <row r="52" spans="1:7" ht="12" customHeight="1">
      <c r="A52" s="263" t="s">
        <v>320</v>
      </c>
      <c r="B52" s="79"/>
      <c r="C52" s="168">
        <v>1910</v>
      </c>
      <c r="D52" s="169">
        <v>128376</v>
      </c>
      <c r="E52" s="174">
        <f t="shared" si="1"/>
        <v>67.21256544502617</v>
      </c>
      <c r="F52" s="174">
        <f t="shared" si="2"/>
        <v>14878.2</v>
      </c>
      <c r="G52" s="264">
        <f t="shared" si="0"/>
        <v>8.809840200843647</v>
      </c>
    </row>
    <row r="53" spans="1:7" ht="12" customHeight="1">
      <c r="A53" s="263" t="s">
        <v>321</v>
      </c>
      <c r="B53" s="79"/>
      <c r="C53" s="168">
        <v>2058</v>
      </c>
      <c r="D53" s="169">
        <v>170940</v>
      </c>
      <c r="E53" s="174">
        <f t="shared" si="1"/>
        <v>83.06122448979592</v>
      </c>
      <c r="F53" s="174">
        <f t="shared" si="2"/>
        <v>12039.3</v>
      </c>
      <c r="G53" s="264">
        <f t="shared" si="0"/>
        <v>9.793590916728373</v>
      </c>
    </row>
    <row r="54" spans="1:7" ht="12" customHeight="1">
      <c r="A54" s="263" t="s">
        <v>322</v>
      </c>
      <c r="B54" s="79"/>
      <c r="C54" s="168">
        <v>1066</v>
      </c>
      <c r="D54" s="169">
        <v>122941</v>
      </c>
      <c r="E54" s="174">
        <f t="shared" si="1"/>
        <v>115.32926829268293</v>
      </c>
      <c r="F54" s="174">
        <f t="shared" si="2"/>
        <v>8670.8</v>
      </c>
      <c r="G54" s="264">
        <f t="shared" si="0"/>
        <v>11.540179474669435</v>
      </c>
    </row>
    <row r="55" spans="1:7" ht="12" customHeight="1">
      <c r="A55" s="263" t="s">
        <v>323</v>
      </c>
      <c r="B55" s="79"/>
      <c r="C55" s="168">
        <v>1471</v>
      </c>
      <c r="D55" s="169">
        <v>165617</v>
      </c>
      <c r="E55" s="174">
        <f t="shared" si="1"/>
        <v>112.58803535010198</v>
      </c>
      <c r="F55" s="174">
        <f t="shared" si="2"/>
        <v>8881.9</v>
      </c>
      <c r="G55" s="264">
        <f t="shared" si="0"/>
        <v>11.40220684448187</v>
      </c>
    </row>
    <row r="56" spans="1:7" ht="12" customHeight="1">
      <c r="A56" s="265" t="s">
        <v>324</v>
      </c>
      <c r="B56" s="84"/>
      <c r="C56" s="171">
        <v>1389</v>
      </c>
      <c r="D56" s="172">
        <v>307675</v>
      </c>
      <c r="E56" s="173">
        <f t="shared" si="1"/>
        <v>221.508279337653</v>
      </c>
      <c r="F56" s="173">
        <f t="shared" si="2"/>
        <v>4514.5</v>
      </c>
      <c r="G56" s="266">
        <f t="shared" si="0"/>
        <v>15.993288686098328</v>
      </c>
    </row>
    <row r="57" spans="1:7" ht="12" customHeight="1">
      <c r="A57" s="263" t="s">
        <v>325</v>
      </c>
      <c r="B57" s="79"/>
      <c r="C57" s="168">
        <v>4200</v>
      </c>
      <c r="D57" s="169">
        <v>213137</v>
      </c>
      <c r="E57" s="174">
        <f t="shared" si="1"/>
        <v>50.74690476190476</v>
      </c>
      <c r="F57" s="174">
        <f t="shared" si="2"/>
        <v>19705.6</v>
      </c>
      <c r="G57" s="264">
        <f t="shared" si="0"/>
        <v>7.655041929962451</v>
      </c>
    </row>
    <row r="58" spans="1:7" ht="12" customHeight="1">
      <c r="A58" s="263" t="s">
        <v>326</v>
      </c>
      <c r="B58" s="79"/>
      <c r="C58" s="168">
        <v>2860</v>
      </c>
      <c r="D58" s="169">
        <v>187951</v>
      </c>
      <c r="E58" s="174">
        <f t="shared" si="1"/>
        <v>65.71713286713286</v>
      </c>
      <c r="F58" s="174">
        <f t="shared" si="2"/>
        <v>15216.7</v>
      </c>
      <c r="G58" s="264">
        <f t="shared" si="0"/>
        <v>8.71128251545133</v>
      </c>
    </row>
    <row r="59" spans="1:7" ht="12" customHeight="1">
      <c r="A59" s="263" t="s">
        <v>327</v>
      </c>
      <c r="B59" s="79"/>
      <c r="C59" s="168">
        <v>1566</v>
      </c>
      <c r="D59" s="169">
        <v>126827</v>
      </c>
      <c r="E59" s="174">
        <f t="shared" si="1"/>
        <v>80.98786717752235</v>
      </c>
      <c r="F59" s="174">
        <f t="shared" si="2"/>
        <v>12347.5</v>
      </c>
      <c r="G59" s="264">
        <f t="shared" si="0"/>
        <v>9.670585650112807</v>
      </c>
    </row>
    <row r="60" spans="1:7" ht="12" customHeight="1">
      <c r="A60" s="267" t="s">
        <v>328</v>
      </c>
      <c r="B60" s="88"/>
      <c r="C60" s="175">
        <v>1154</v>
      </c>
      <c r="D60" s="176">
        <v>268686</v>
      </c>
      <c r="E60" s="177">
        <f t="shared" si="1"/>
        <v>232.83015597920277</v>
      </c>
      <c r="F60" s="177">
        <f t="shared" si="2"/>
        <v>4295</v>
      </c>
      <c r="G60" s="268">
        <f t="shared" si="0"/>
        <v>16.396924966581988</v>
      </c>
    </row>
    <row r="61" spans="1:7" ht="12" customHeight="1">
      <c r="A61" s="263" t="s">
        <v>329</v>
      </c>
      <c r="B61" s="79"/>
      <c r="C61" s="178">
        <v>2650</v>
      </c>
      <c r="D61" s="179">
        <v>432759</v>
      </c>
      <c r="E61" s="174">
        <f t="shared" si="1"/>
        <v>163.30528301886793</v>
      </c>
      <c r="F61" s="174">
        <f t="shared" si="2"/>
        <v>6123.5</v>
      </c>
      <c r="G61" s="264">
        <f t="shared" si="0"/>
        <v>13.732288284671137</v>
      </c>
    </row>
    <row r="62" spans="1:7" ht="12" customHeight="1">
      <c r="A62" s="263" t="s">
        <v>339</v>
      </c>
      <c r="B62" s="79"/>
      <c r="C62" s="178">
        <v>1366</v>
      </c>
      <c r="D62" s="179">
        <v>264523</v>
      </c>
      <c r="E62" s="174">
        <f t="shared" si="1"/>
        <v>193.64787701317715</v>
      </c>
      <c r="F62" s="174">
        <f t="shared" si="2"/>
        <v>5164</v>
      </c>
      <c r="G62" s="264">
        <f t="shared" si="0"/>
        <v>14.953717257657837</v>
      </c>
    </row>
    <row r="63" spans="1:7" ht="12" customHeight="1">
      <c r="A63" s="263" t="s">
        <v>340</v>
      </c>
      <c r="B63" s="79"/>
      <c r="C63" s="178">
        <v>1057</v>
      </c>
      <c r="D63" s="179">
        <v>212458</v>
      </c>
      <c r="E63" s="174">
        <f t="shared" si="1"/>
        <v>201.00094607379376</v>
      </c>
      <c r="F63" s="170">
        <f t="shared" si="2"/>
        <v>4975.1</v>
      </c>
      <c r="G63" s="264">
        <f t="shared" si="0"/>
        <v>15.234978495581242</v>
      </c>
    </row>
    <row r="64" spans="1:7" ht="12" customHeight="1">
      <c r="A64" s="269" t="s">
        <v>341</v>
      </c>
      <c r="B64" s="94"/>
      <c r="C64" s="181">
        <v>688</v>
      </c>
      <c r="D64" s="180">
        <v>346051</v>
      </c>
      <c r="E64" s="185">
        <f t="shared" si="1"/>
        <v>502.9811046511628</v>
      </c>
      <c r="F64" s="186">
        <f t="shared" si="2"/>
        <v>1988.1</v>
      </c>
      <c r="G64" s="270">
        <f t="shared" si="0"/>
        <v>24.100088086350922</v>
      </c>
    </row>
    <row r="65" spans="6:7" ht="10.5">
      <c r="F65" s="1061" t="s">
        <v>394</v>
      </c>
      <c r="G65" s="1061"/>
    </row>
  </sheetData>
  <sheetProtection/>
  <mergeCells count="2">
    <mergeCell ref="A3:B3"/>
    <mergeCell ref="F65:G65"/>
  </mergeCells>
  <printOptions/>
  <pageMargins left="0.5905511811023623" right="0.5905511811023623" top="0.7874015748031497" bottom="0.3937007874015748" header="0.5118110236220472" footer="0.31496062992125984"/>
  <pageSetup firstPageNumber="34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216" customWidth="1"/>
    <col min="2" max="2" width="0.875" style="216" customWidth="1"/>
    <col min="3" max="7" width="5.875" style="216" customWidth="1"/>
    <col min="8" max="8" width="5.375" style="216" customWidth="1"/>
    <col min="9" max="9" width="5.375" style="227" customWidth="1"/>
    <col min="10" max="10" width="5.625" style="227" customWidth="1"/>
    <col min="11" max="17" width="5.125" style="216" customWidth="1"/>
    <col min="18" max="16384" width="8.00390625" style="216" customWidth="1"/>
  </cols>
  <sheetData>
    <row r="1" spans="1:10" s="187" customFormat="1" ht="13.5" customHeight="1">
      <c r="A1" s="845" t="s">
        <v>562</v>
      </c>
      <c r="I1" s="188"/>
      <c r="J1" s="188"/>
    </row>
    <row r="2" spans="9:10" s="187" customFormat="1" ht="6" customHeight="1">
      <c r="I2" s="188"/>
      <c r="J2" s="188"/>
    </row>
    <row r="3" spans="1:17" s="187" customFormat="1" ht="12" customHeight="1">
      <c r="A3" s="1062" t="s">
        <v>463</v>
      </c>
      <c r="B3" s="1063"/>
      <c r="C3" s="1072" t="s">
        <v>395</v>
      </c>
      <c r="D3" s="1082" t="s">
        <v>468</v>
      </c>
      <c r="E3" s="1066"/>
      <c r="F3" s="1067"/>
      <c r="G3" s="1067"/>
      <c r="H3" s="1067"/>
      <c r="I3" s="1069" t="s">
        <v>466</v>
      </c>
      <c r="J3" s="1069" t="s">
        <v>397</v>
      </c>
      <c r="K3" s="1075" t="s">
        <v>398</v>
      </c>
      <c r="L3" s="1075"/>
      <c r="M3" s="1075"/>
      <c r="N3" s="1075"/>
      <c r="O3" s="1075"/>
      <c r="P3" s="1075"/>
      <c r="Q3" s="1075"/>
    </row>
    <row r="4" spans="1:17" s="189" customFormat="1" ht="7.5" customHeight="1">
      <c r="A4" s="1064"/>
      <c r="B4" s="1064"/>
      <c r="C4" s="1073"/>
      <c r="D4" s="1083"/>
      <c r="E4" s="1068"/>
      <c r="F4" s="1068"/>
      <c r="G4" s="1068"/>
      <c r="H4" s="1068"/>
      <c r="I4" s="1070"/>
      <c r="J4" s="1070"/>
      <c r="K4" s="1084" t="s">
        <v>467</v>
      </c>
      <c r="L4" s="1087"/>
      <c r="M4" s="1087"/>
      <c r="N4" s="1087"/>
      <c r="O4" s="1088"/>
      <c r="P4" s="1076" t="s">
        <v>466</v>
      </c>
      <c r="Q4" s="1079" t="s">
        <v>246</v>
      </c>
    </row>
    <row r="5" spans="1:17" s="189" customFormat="1" ht="15.75" customHeight="1">
      <c r="A5" s="1064"/>
      <c r="B5" s="1064"/>
      <c r="C5" s="1073"/>
      <c r="D5" s="1083"/>
      <c r="E5" s="1093" t="s">
        <v>399</v>
      </c>
      <c r="F5" s="1087"/>
      <c r="G5" s="1088"/>
      <c r="H5" s="1091" t="s">
        <v>480</v>
      </c>
      <c r="I5" s="1070"/>
      <c r="J5" s="1070"/>
      <c r="K5" s="1085"/>
      <c r="L5" s="1089" t="s">
        <v>400</v>
      </c>
      <c r="M5" s="1089"/>
      <c r="N5" s="1089"/>
      <c r="O5" s="1090" t="s">
        <v>480</v>
      </c>
      <c r="P5" s="1077"/>
      <c r="Q5" s="1080"/>
    </row>
    <row r="6" spans="1:17" s="189" customFormat="1" ht="25.5" customHeight="1">
      <c r="A6" s="1065"/>
      <c r="B6" s="1065"/>
      <c r="C6" s="1074"/>
      <c r="D6" s="1068"/>
      <c r="E6" s="190" t="s">
        <v>64</v>
      </c>
      <c r="F6" s="190" t="s">
        <v>248</v>
      </c>
      <c r="G6" s="190" t="s">
        <v>401</v>
      </c>
      <c r="H6" s="1092"/>
      <c r="I6" s="1071"/>
      <c r="J6" s="1071"/>
      <c r="K6" s="1086"/>
      <c r="L6" s="191" t="s">
        <v>64</v>
      </c>
      <c r="M6" s="191" t="s">
        <v>402</v>
      </c>
      <c r="N6" s="192" t="s">
        <v>403</v>
      </c>
      <c r="O6" s="1090"/>
      <c r="P6" s="1078"/>
      <c r="Q6" s="1081"/>
    </row>
    <row r="7" spans="1:17" s="189" customFormat="1" ht="7.5" customHeight="1">
      <c r="A7" s="271"/>
      <c r="B7" s="271"/>
      <c r="C7" s="384" t="s">
        <v>46</v>
      </c>
      <c r="D7" s="194" t="s">
        <v>46</v>
      </c>
      <c r="E7" s="195" t="s">
        <v>46</v>
      </c>
      <c r="F7" s="195" t="s">
        <v>46</v>
      </c>
      <c r="G7" s="195" t="s">
        <v>46</v>
      </c>
      <c r="H7" s="196" t="s">
        <v>46</v>
      </c>
      <c r="I7" s="248" t="s">
        <v>46</v>
      </c>
      <c r="J7" s="284" t="s">
        <v>46</v>
      </c>
      <c r="K7" s="193" t="s">
        <v>70</v>
      </c>
      <c r="L7" s="195" t="s">
        <v>70</v>
      </c>
      <c r="M7" s="195" t="s">
        <v>70</v>
      </c>
      <c r="N7" s="195" t="s">
        <v>70</v>
      </c>
      <c r="O7" s="196" t="s">
        <v>70</v>
      </c>
      <c r="P7" s="194" t="s">
        <v>70</v>
      </c>
      <c r="Q7" s="194" t="s">
        <v>70</v>
      </c>
    </row>
    <row r="8" spans="1:17" s="206" customFormat="1" ht="12" customHeight="1">
      <c r="A8" s="272" t="s">
        <v>43</v>
      </c>
      <c r="B8" s="313"/>
      <c r="C8" s="385">
        <v>41851</v>
      </c>
      <c r="D8" s="197">
        <v>28085</v>
      </c>
      <c r="E8" s="198">
        <v>26628</v>
      </c>
      <c r="F8" s="198">
        <v>10184</v>
      </c>
      <c r="G8" s="198">
        <v>12614</v>
      </c>
      <c r="H8" s="199">
        <v>1457</v>
      </c>
      <c r="I8" s="200">
        <v>207</v>
      </c>
      <c r="J8" s="201">
        <v>13551</v>
      </c>
      <c r="K8" s="202">
        <f aca="true" t="shared" si="0" ref="K8:K39">D8/C8*100</f>
        <v>67.10711810948365</v>
      </c>
      <c r="L8" s="155">
        <f aca="true" t="shared" si="1" ref="L8:L39">E8/C8*100</f>
        <v>63.625719815536065</v>
      </c>
      <c r="M8" s="203">
        <f aca="true" t="shared" si="2" ref="M8:M39">F8/C8*100</f>
        <v>24.333946620152446</v>
      </c>
      <c r="N8" s="203">
        <f>G8/C8*100</f>
        <v>30.14025949200736</v>
      </c>
      <c r="O8" s="204">
        <f>H8/C8*100</f>
        <v>3.481398293947576</v>
      </c>
      <c r="P8" s="205">
        <f>I8/C8*100</f>
        <v>0.49461183723208524</v>
      </c>
      <c r="Q8" s="205">
        <f aca="true" t="shared" si="3" ref="Q8:Q39">J8/C8*100</f>
        <v>32.37915461996129</v>
      </c>
    </row>
    <row r="9" spans="1:17" ht="12" customHeight="1">
      <c r="A9" s="273" t="s">
        <v>404</v>
      </c>
      <c r="B9" s="314"/>
      <c r="C9" s="386">
        <v>186</v>
      </c>
      <c r="D9" s="207">
        <v>138</v>
      </c>
      <c r="E9" s="208">
        <v>129</v>
      </c>
      <c r="F9" s="208">
        <v>54</v>
      </c>
      <c r="G9" s="208">
        <v>56</v>
      </c>
      <c r="H9" s="209">
        <v>9</v>
      </c>
      <c r="I9" s="210" t="s">
        <v>242</v>
      </c>
      <c r="J9" s="211">
        <v>48</v>
      </c>
      <c r="K9" s="212">
        <f t="shared" si="0"/>
        <v>74.19354838709677</v>
      </c>
      <c r="L9" s="162">
        <f t="shared" si="1"/>
        <v>69.35483870967742</v>
      </c>
      <c r="M9" s="213">
        <f t="shared" si="2"/>
        <v>29.03225806451613</v>
      </c>
      <c r="N9" s="213">
        <f>G9/C9*100</f>
        <v>30.107526881720432</v>
      </c>
      <c r="O9" s="214">
        <f>H9/C9*100</f>
        <v>4.838709677419355</v>
      </c>
      <c r="P9" s="163" t="s">
        <v>242</v>
      </c>
      <c r="Q9" s="215">
        <f t="shared" si="3"/>
        <v>25.806451612903224</v>
      </c>
    </row>
    <row r="10" spans="1:17" ht="12" customHeight="1">
      <c r="A10" s="274" t="s">
        <v>405</v>
      </c>
      <c r="B10" s="315"/>
      <c r="C10" s="385">
        <v>213</v>
      </c>
      <c r="D10" s="197">
        <v>167</v>
      </c>
      <c r="E10" s="198">
        <v>146</v>
      </c>
      <c r="F10" s="198">
        <v>81</v>
      </c>
      <c r="G10" s="198">
        <v>50</v>
      </c>
      <c r="H10" s="199">
        <v>21</v>
      </c>
      <c r="I10" s="200">
        <v>4</v>
      </c>
      <c r="J10" s="201">
        <v>41</v>
      </c>
      <c r="K10" s="202">
        <f t="shared" si="0"/>
        <v>78.40375586854461</v>
      </c>
      <c r="L10" s="155">
        <f t="shared" si="1"/>
        <v>68.54460093896714</v>
      </c>
      <c r="M10" s="203">
        <f t="shared" si="2"/>
        <v>38.028169014084504</v>
      </c>
      <c r="N10" s="203">
        <f>G10/C10*100</f>
        <v>23.474178403755868</v>
      </c>
      <c r="O10" s="204">
        <f>H10/C10*100</f>
        <v>9.859154929577464</v>
      </c>
      <c r="P10" s="205">
        <f>I10/C10*100</f>
        <v>1.8779342723004695</v>
      </c>
      <c r="Q10" s="205">
        <f t="shared" si="3"/>
        <v>19.248826291079812</v>
      </c>
    </row>
    <row r="11" spans="1:17" ht="12" customHeight="1">
      <c r="A11" s="274" t="s">
        <v>406</v>
      </c>
      <c r="B11" s="315"/>
      <c r="C11" s="385">
        <v>320</v>
      </c>
      <c r="D11" s="197">
        <v>239</v>
      </c>
      <c r="E11" s="198">
        <v>222</v>
      </c>
      <c r="F11" s="198">
        <v>120</v>
      </c>
      <c r="G11" s="198">
        <v>83</v>
      </c>
      <c r="H11" s="199">
        <v>17</v>
      </c>
      <c r="I11" s="200">
        <v>3</v>
      </c>
      <c r="J11" s="201">
        <v>78</v>
      </c>
      <c r="K11" s="202">
        <f t="shared" si="0"/>
        <v>74.6875</v>
      </c>
      <c r="L11" s="155">
        <f t="shared" si="1"/>
        <v>69.375</v>
      </c>
      <c r="M11" s="203">
        <f t="shared" si="2"/>
        <v>37.5</v>
      </c>
      <c r="N11" s="203">
        <f>G11/C11*100</f>
        <v>25.937500000000004</v>
      </c>
      <c r="O11" s="204">
        <f>H11/C11*100</f>
        <v>5.3125</v>
      </c>
      <c r="P11" s="205">
        <f>I11/C11*100</f>
        <v>0.9375</v>
      </c>
      <c r="Q11" s="205">
        <f t="shared" si="3"/>
        <v>24.375</v>
      </c>
    </row>
    <row r="12" spans="1:17" ht="12" customHeight="1">
      <c r="A12" s="274" t="s">
        <v>407</v>
      </c>
      <c r="B12" s="315"/>
      <c r="C12" s="385">
        <v>224</v>
      </c>
      <c r="D12" s="197">
        <v>193</v>
      </c>
      <c r="E12" s="198">
        <v>175</v>
      </c>
      <c r="F12" s="198">
        <v>82</v>
      </c>
      <c r="G12" s="198">
        <v>78</v>
      </c>
      <c r="H12" s="199">
        <v>18</v>
      </c>
      <c r="I12" s="200">
        <v>4</v>
      </c>
      <c r="J12" s="201">
        <v>27</v>
      </c>
      <c r="K12" s="202">
        <f t="shared" si="0"/>
        <v>86.16071428571429</v>
      </c>
      <c r="L12" s="155">
        <f t="shared" si="1"/>
        <v>78.125</v>
      </c>
      <c r="M12" s="203">
        <f t="shared" si="2"/>
        <v>36.607142857142854</v>
      </c>
      <c r="N12" s="203">
        <f>G12/C12*100</f>
        <v>34.82142857142857</v>
      </c>
      <c r="O12" s="204">
        <f>H12/C12*100</f>
        <v>8.035714285714286</v>
      </c>
      <c r="P12" s="205">
        <f>I12/C12*100</f>
        <v>1.7857142857142856</v>
      </c>
      <c r="Q12" s="205">
        <f t="shared" si="3"/>
        <v>12.053571428571429</v>
      </c>
    </row>
    <row r="13" spans="1:17" ht="12" customHeight="1">
      <c r="A13" s="275" t="s">
        <v>408</v>
      </c>
      <c r="B13" s="316"/>
      <c r="C13" s="387" t="s">
        <v>242</v>
      </c>
      <c r="D13" s="299" t="s">
        <v>242</v>
      </c>
      <c r="E13" s="145" t="s">
        <v>242</v>
      </c>
      <c r="F13" s="145" t="s">
        <v>242</v>
      </c>
      <c r="G13" s="145" t="s">
        <v>242</v>
      </c>
      <c r="H13" s="219" t="s">
        <v>242</v>
      </c>
      <c r="I13" s="220" t="s">
        <v>242</v>
      </c>
      <c r="J13" s="300" t="s">
        <v>242</v>
      </c>
      <c r="K13" s="301" t="s">
        <v>589</v>
      </c>
      <c r="L13" s="148" t="s">
        <v>71</v>
      </c>
      <c r="M13" s="148" t="s">
        <v>71</v>
      </c>
      <c r="N13" s="148" t="s">
        <v>242</v>
      </c>
      <c r="O13" s="149" t="s">
        <v>242</v>
      </c>
      <c r="P13" s="147" t="s">
        <v>242</v>
      </c>
      <c r="Q13" s="147" t="s">
        <v>71</v>
      </c>
    </row>
    <row r="14" spans="1:17" ht="12" customHeight="1">
      <c r="A14" s="274" t="s">
        <v>409</v>
      </c>
      <c r="B14" s="315"/>
      <c r="C14" s="385">
        <v>3041</v>
      </c>
      <c r="D14" s="197">
        <v>2060</v>
      </c>
      <c r="E14" s="198">
        <v>1961</v>
      </c>
      <c r="F14" s="198">
        <v>717</v>
      </c>
      <c r="G14" s="198">
        <v>963</v>
      </c>
      <c r="H14" s="199">
        <v>99</v>
      </c>
      <c r="I14" s="200">
        <v>13</v>
      </c>
      <c r="J14" s="201">
        <v>967</v>
      </c>
      <c r="K14" s="202">
        <f t="shared" si="0"/>
        <v>67.7408747122657</v>
      </c>
      <c r="L14" s="155">
        <f t="shared" si="1"/>
        <v>64.48536665570536</v>
      </c>
      <c r="M14" s="203">
        <f t="shared" si="2"/>
        <v>23.577770470240054</v>
      </c>
      <c r="N14" s="203">
        <f aca="true" t="shared" si="4" ref="N14:N45">G14/C14*100</f>
        <v>31.66721473199605</v>
      </c>
      <c r="O14" s="204">
        <f aca="true" t="shared" si="5" ref="O14:O45">H14/C14*100</f>
        <v>3.255508056560342</v>
      </c>
      <c r="P14" s="205">
        <f aca="true" t="shared" si="6" ref="P14:P27">I14/C14*100</f>
        <v>0.4274909569220651</v>
      </c>
      <c r="Q14" s="205">
        <f t="shared" si="3"/>
        <v>31.798750411049</v>
      </c>
    </row>
    <row r="15" spans="1:17" ht="12" customHeight="1">
      <c r="A15" s="274" t="s">
        <v>410</v>
      </c>
      <c r="B15" s="315"/>
      <c r="C15" s="385">
        <v>793</v>
      </c>
      <c r="D15" s="197">
        <v>603</v>
      </c>
      <c r="E15" s="198">
        <v>576</v>
      </c>
      <c r="F15" s="198">
        <v>225</v>
      </c>
      <c r="G15" s="198">
        <v>302</v>
      </c>
      <c r="H15" s="199">
        <v>27</v>
      </c>
      <c r="I15" s="200">
        <v>1</v>
      </c>
      <c r="J15" s="201">
        <v>189</v>
      </c>
      <c r="K15" s="202">
        <f t="shared" si="0"/>
        <v>76.04035308953343</v>
      </c>
      <c r="L15" s="155">
        <f t="shared" si="1"/>
        <v>72.63556116015133</v>
      </c>
      <c r="M15" s="203">
        <f t="shared" si="2"/>
        <v>28.373266078184113</v>
      </c>
      <c r="N15" s="203">
        <f t="shared" si="4"/>
        <v>38.08322824716267</v>
      </c>
      <c r="O15" s="204">
        <f t="shared" si="5"/>
        <v>3.4047919293820934</v>
      </c>
      <c r="P15" s="205">
        <f t="shared" si="6"/>
        <v>0.12610340479192939</v>
      </c>
      <c r="Q15" s="205">
        <f t="shared" si="3"/>
        <v>23.833543505674655</v>
      </c>
    </row>
    <row r="16" spans="1:17" ht="12" customHeight="1">
      <c r="A16" s="274" t="s">
        <v>411</v>
      </c>
      <c r="B16" s="315"/>
      <c r="C16" s="385">
        <v>556</v>
      </c>
      <c r="D16" s="197">
        <v>403</v>
      </c>
      <c r="E16" s="198">
        <v>369</v>
      </c>
      <c r="F16" s="198">
        <v>130</v>
      </c>
      <c r="G16" s="198">
        <v>185</v>
      </c>
      <c r="H16" s="199">
        <v>34</v>
      </c>
      <c r="I16" s="200">
        <v>6</v>
      </c>
      <c r="J16" s="201">
        <v>146</v>
      </c>
      <c r="K16" s="202">
        <f t="shared" si="0"/>
        <v>72.48201438848922</v>
      </c>
      <c r="L16" s="155">
        <f t="shared" si="1"/>
        <v>66.36690647482014</v>
      </c>
      <c r="M16" s="203">
        <f t="shared" si="2"/>
        <v>23.381294964028775</v>
      </c>
      <c r="N16" s="203">
        <f t="shared" si="4"/>
        <v>33.273381294964025</v>
      </c>
      <c r="O16" s="204">
        <f t="shared" si="5"/>
        <v>6.115107913669065</v>
      </c>
      <c r="P16" s="205">
        <f t="shared" si="6"/>
        <v>1.079136690647482</v>
      </c>
      <c r="Q16" s="205">
        <f t="shared" si="3"/>
        <v>26.258992805755394</v>
      </c>
    </row>
    <row r="17" spans="1:17" ht="12" customHeight="1">
      <c r="A17" s="274" t="s">
        <v>412</v>
      </c>
      <c r="B17" s="315"/>
      <c r="C17" s="385">
        <v>1311</v>
      </c>
      <c r="D17" s="197">
        <v>979</v>
      </c>
      <c r="E17" s="198">
        <v>921</v>
      </c>
      <c r="F17" s="198">
        <v>296</v>
      </c>
      <c r="G17" s="198">
        <v>514</v>
      </c>
      <c r="H17" s="199">
        <v>58</v>
      </c>
      <c r="I17" s="200">
        <v>7</v>
      </c>
      <c r="J17" s="201">
        <v>325</v>
      </c>
      <c r="K17" s="202">
        <f t="shared" si="0"/>
        <v>74.67581998474448</v>
      </c>
      <c r="L17" s="155">
        <f t="shared" si="1"/>
        <v>70.25171624713958</v>
      </c>
      <c r="M17" s="203">
        <f t="shared" si="2"/>
        <v>22.578184591914567</v>
      </c>
      <c r="N17" s="203">
        <f t="shared" si="4"/>
        <v>39.20671243325706</v>
      </c>
      <c r="O17" s="204">
        <f t="shared" si="5"/>
        <v>4.424103737604882</v>
      </c>
      <c r="P17" s="205">
        <f t="shared" si="6"/>
        <v>0.5339435545385203</v>
      </c>
      <c r="Q17" s="205">
        <f t="shared" si="3"/>
        <v>24.79023646071701</v>
      </c>
    </row>
    <row r="18" spans="1:17" ht="12" customHeight="1">
      <c r="A18" s="274" t="s">
        <v>413</v>
      </c>
      <c r="B18" s="315"/>
      <c r="C18" s="385">
        <v>1033</v>
      </c>
      <c r="D18" s="197">
        <v>708</v>
      </c>
      <c r="E18" s="198">
        <v>668</v>
      </c>
      <c r="F18" s="198">
        <v>285</v>
      </c>
      <c r="G18" s="198">
        <v>294</v>
      </c>
      <c r="H18" s="199">
        <v>40</v>
      </c>
      <c r="I18" s="200">
        <v>6</v>
      </c>
      <c r="J18" s="201">
        <v>319</v>
      </c>
      <c r="K18" s="202">
        <f t="shared" si="0"/>
        <v>68.53823814133591</v>
      </c>
      <c r="L18" s="155">
        <f t="shared" si="1"/>
        <v>64.66602129719264</v>
      </c>
      <c r="M18" s="203">
        <f t="shared" si="2"/>
        <v>27.589545014520812</v>
      </c>
      <c r="N18" s="203">
        <f t="shared" si="4"/>
        <v>28.46079380445305</v>
      </c>
      <c r="O18" s="204">
        <f t="shared" si="5"/>
        <v>3.8722168441432716</v>
      </c>
      <c r="P18" s="205">
        <f t="shared" si="6"/>
        <v>0.5808325266214909</v>
      </c>
      <c r="Q18" s="205">
        <f t="shared" si="3"/>
        <v>30.880929332042594</v>
      </c>
    </row>
    <row r="19" spans="1:17" ht="12" customHeight="1">
      <c r="A19" s="273" t="s">
        <v>414</v>
      </c>
      <c r="B19" s="314"/>
      <c r="C19" s="386">
        <v>978</v>
      </c>
      <c r="D19" s="207">
        <v>577</v>
      </c>
      <c r="E19" s="208">
        <v>539</v>
      </c>
      <c r="F19" s="208">
        <v>222</v>
      </c>
      <c r="G19" s="208">
        <v>246</v>
      </c>
      <c r="H19" s="209">
        <v>38</v>
      </c>
      <c r="I19" s="210">
        <v>4</v>
      </c>
      <c r="J19" s="211">
        <v>397</v>
      </c>
      <c r="K19" s="212">
        <f t="shared" si="0"/>
        <v>58.99795501022494</v>
      </c>
      <c r="L19" s="162">
        <f t="shared" si="1"/>
        <v>55.11247443762781</v>
      </c>
      <c r="M19" s="213">
        <f t="shared" si="2"/>
        <v>22.699386503067483</v>
      </c>
      <c r="N19" s="213">
        <f t="shared" si="4"/>
        <v>25.153374233128833</v>
      </c>
      <c r="O19" s="214">
        <f t="shared" si="5"/>
        <v>3.885480572597137</v>
      </c>
      <c r="P19" s="215">
        <f t="shared" si="6"/>
        <v>0.408997955010225</v>
      </c>
      <c r="Q19" s="215">
        <f t="shared" si="3"/>
        <v>40.59304703476483</v>
      </c>
    </row>
    <row r="20" spans="1:17" ht="12" customHeight="1">
      <c r="A20" s="274" t="s">
        <v>415</v>
      </c>
      <c r="B20" s="315"/>
      <c r="C20" s="385">
        <v>616</v>
      </c>
      <c r="D20" s="197">
        <v>362</v>
      </c>
      <c r="E20" s="198">
        <v>334</v>
      </c>
      <c r="F20" s="198">
        <v>122</v>
      </c>
      <c r="G20" s="198">
        <v>160</v>
      </c>
      <c r="H20" s="199">
        <v>28</v>
      </c>
      <c r="I20" s="200">
        <v>4</v>
      </c>
      <c r="J20" s="201">
        <v>250</v>
      </c>
      <c r="K20" s="202">
        <f t="shared" si="0"/>
        <v>58.76623376623377</v>
      </c>
      <c r="L20" s="155">
        <f t="shared" si="1"/>
        <v>54.22077922077923</v>
      </c>
      <c r="M20" s="203">
        <f t="shared" si="2"/>
        <v>19.805194805194805</v>
      </c>
      <c r="N20" s="203">
        <f t="shared" si="4"/>
        <v>25.97402597402597</v>
      </c>
      <c r="O20" s="204">
        <f t="shared" si="5"/>
        <v>4.545454545454546</v>
      </c>
      <c r="P20" s="302">
        <f t="shared" si="6"/>
        <v>0.6493506493506493</v>
      </c>
      <c r="Q20" s="205">
        <f t="shared" si="3"/>
        <v>40.58441558441558</v>
      </c>
    </row>
    <row r="21" spans="1:17" ht="12" customHeight="1">
      <c r="A21" s="274" t="s">
        <v>416</v>
      </c>
      <c r="B21" s="315"/>
      <c r="C21" s="385">
        <v>864</v>
      </c>
      <c r="D21" s="197">
        <v>604</v>
      </c>
      <c r="E21" s="198">
        <v>580</v>
      </c>
      <c r="F21" s="198">
        <v>218</v>
      </c>
      <c r="G21" s="198">
        <v>308</v>
      </c>
      <c r="H21" s="199">
        <v>24</v>
      </c>
      <c r="I21" s="200">
        <v>6</v>
      </c>
      <c r="J21" s="201">
        <v>254</v>
      </c>
      <c r="K21" s="202">
        <f t="shared" si="0"/>
        <v>69.9074074074074</v>
      </c>
      <c r="L21" s="155">
        <f t="shared" si="1"/>
        <v>67.12962962962963</v>
      </c>
      <c r="M21" s="203">
        <f t="shared" si="2"/>
        <v>25.23148148148148</v>
      </c>
      <c r="N21" s="203">
        <f t="shared" si="4"/>
        <v>35.648148148148145</v>
      </c>
      <c r="O21" s="204">
        <f t="shared" si="5"/>
        <v>2.7777777777777777</v>
      </c>
      <c r="P21" s="205">
        <f t="shared" si="6"/>
        <v>0.6944444444444444</v>
      </c>
      <c r="Q21" s="205">
        <f t="shared" si="3"/>
        <v>29.398148148148145</v>
      </c>
    </row>
    <row r="22" spans="1:17" ht="12" customHeight="1">
      <c r="A22" s="274" t="s">
        <v>417</v>
      </c>
      <c r="B22" s="315"/>
      <c r="C22" s="385">
        <v>1992</v>
      </c>
      <c r="D22" s="197">
        <v>1464</v>
      </c>
      <c r="E22" s="198">
        <v>1406</v>
      </c>
      <c r="F22" s="198">
        <v>532</v>
      </c>
      <c r="G22" s="198">
        <v>713</v>
      </c>
      <c r="H22" s="199">
        <v>58</v>
      </c>
      <c r="I22" s="200">
        <v>12</v>
      </c>
      <c r="J22" s="201">
        <v>516</v>
      </c>
      <c r="K22" s="202">
        <f t="shared" si="0"/>
        <v>73.49397590361446</v>
      </c>
      <c r="L22" s="155">
        <f t="shared" si="1"/>
        <v>70.58232931726907</v>
      </c>
      <c r="M22" s="203">
        <f t="shared" si="2"/>
        <v>26.706827309236946</v>
      </c>
      <c r="N22" s="203">
        <f t="shared" si="4"/>
        <v>35.79317269076305</v>
      </c>
      <c r="O22" s="204">
        <f t="shared" si="5"/>
        <v>2.9116465863453818</v>
      </c>
      <c r="P22" s="205">
        <f t="shared" si="6"/>
        <v>0.6024096385542169</v>
      </c>
      <c r="Q22" s="205">
        <f t="shared" si="3"/>
        <v>25.903614457831324</v>
      </c>
    </row>
    <row r="23" spans="1:17" ht="12" customHeight="1">
      <c r="A23" s="275" t="s">
        <v>418</v>
      </c>
      <c r="B23" s="316"/>
      <c r="C23" s="388">
        <v>709</v>
      </c>
      <c r="D23" s="217">
        <v>447</v>
      </c>
      <c r="E23" s="218">
        <v>425</v>
      </c>
      <c r="F23" s="218">
        <v>180</v>
      </c>
      <c r="G23" s="218">
        <v>200</v>
      </c>
      <c r="H23" s="225">
        <v>22</v>
      </c>
      <c r="I23" s="220">
        <v>2</v>
      </c>
      <c r="J23" s="221">
        <v>260</v>
      </c>
      <c r="K23" s="222">
        <f t="shared" si="0"/>
        <v>63.04654442877292</v>
      </c>
      <c r="L23" s="148">
        <f t="shared" si="1"/>
        <v>59.943582510578274</v>
      </c>
      <c r="M23" s="223">
        <f t="shared" si="2"/>
        <v>25.38787023977433</v>
      </c>
      <c r="N23" s="223">
        <f t="shared" si="4"/>
        <v>28.208744710860366</v>
      </c>
      <c r="O23" s="226">
        <f t="shared" si="5"/>
        <v>3.1029619181946404</v>
      </c>
      <c r="P23" s="224">
        <f t="shared" si="6"/>
        <v>0.2820874471086037</v>
      </c>
      <c r="Q23" s="224">
        <f t="shared" si="3"/>
        <v>36.67136812411847</v>
      </c>
    </row>
    <row r="24" spans="1:17" ht="12" customHeight="1">
      <c r="A24" s="274" t="s">
        <v>419</v>
      </c>
      <c r="B24" s="315"/>
      <c r="C24" s="385">
        <v>1126</v>
      </c>
      <c r="D24" s="197">
        <v>666</v>
      </c>
      <c r="E24" s="198">
        <v>626</v>
      </c>
      <c r="F24" s="198">
        <v>270</v>
      </c>
      <c r="G24" s="198">
        <v>251</v>
      </c>
      <c r="H24" s="199">
        <v>40</v>
      </c>
      <c r="I24" s="200">
        <v>5</v>
      </c>
      <c r="J24" s="201">
        <v>455</v>
      </c>
      <c r="K24" s="202">
        <f t="shared" si="0"/>
        <v>59.14742451154529</v>
      </c>
      <c r="L24" s="155">
        <f t="shared" si="1"/>
        <v>55.59502664298401</v>
      </c>
      <c r="M24" s="203">
        <f t="shared" si="2"/>
        <v>23.978685612788635</v>
      </c>
      <c r="N24" s="203">
        <f t="shared" si="4"/>
        <v>22.291296625222024</v>
      </c>
      <c r="O24" s="204">
        <f t="shared" si="5"/>
        <v>3.5523978685612785</v>
      </c>
      <c r="P24" s="205">
        <f t="shared" si="6"/>
        <v>0.4440497335701598</v>
      </c>
      <c r="Q24" s="205">
        <f t="shared" si="3"/>
        <v>40.40852575488454</v>
      </c>
    </row>
    <row r="25" spans="1:17" ht="12" customHeight="1">
      <c r="A25" s="274" t="s">
        <v>420</v>
      </c>
      <c r="B25" s="315"/>
      <c r="C25" s="385">
        <v>448</v>
      </c>
      <c r="D25" s="197">
        <v>247</v>
      </c>
      <c r="E25" s="198">
        <v>235</v>
      </c>
      <c r="F25" s="198">
        <v>117</v>
      </c>
      <c r="G25" s="198">
        <v>88</v>
      </c>
      <c r="H25" s="199">
        <v>12</v>
      </c>
      <c r="I25" s="200" t="s">
        <v>242</v>
      </c>
      <c r="J25" s="201">
        <v>201</v>
      </c>
      <c r="K25" s="202">
        <f t="shared" si="0"/>
        <v>55.13392857142857</v>
      </c>
      <c r="L25" s="155">
        <f t="shared" si="1"/>
        <v>52.45535714285714</v>
      </c>
      <c r="M25" s="203">
        <f t="shared" si="2"/>
        <v>26.11607142857143</v>
      </c>
      <c r="N25" s="203">
        <f t="shared" si="4"/>
        <v>19.642857142857142</v>
      </c>
      <c r="O25" s="204">
        <f t="shared" si="5"/>
        <v>2.6785714285714284</v>
      </c>
      <c r="P25" s="154" t="s">
        <v>71</v>
      </c>
      <c r="Q25" s="205">
        <f t="shared" si="3"/>
        <v>44.86607142857143</v>
      </c>
    </row>
    <row r="26" spans="1:17" ht="12" customHeight="1">
      <c r="A26" s="274" t="s">
        <v>421</v>
      </c>
      <c r="B26" s="315"/>
      <c r="C26" s="385">
        <v>560</v>
      </c>
      <c r="D26" s="197">
        <v>334</v>
      </c>
      <c r="E26" s="198">
        <v>309</v>
      </c>
      <c r="F26" s="198">
        <v>116</v>
      </c>
      <c r="G26" s="198">
        <v>146</v>
      </c>
      <c r="H26" s="199">
        <v>25</v>
      </c>
      <c r="I26" s="200" t="s">
        <v>242</v>
      </c>
      <c r="J26" s="201">
        <v>226</v>
      </c>
      <c r="K26" s="202">
        <f t="shared" si="0"/>
        <v>59.64285714285714</v>
      </c>
      <c r="L26" s="155">
        <f t="shared" si="1"/>
        <v>55.17857142857143</v>
      </c>
      <c r="M26" s="203">
        <f t="shared" si="2"/>
        <v>20.714285714285715</v>
      </c>
      <c r="N26" s="203">
        <f t="shared" si="4"/>
        <v>26.071428571428573</v>
      </c>
      <c r="O26" s="204">
        <f t="shared" si="5"/>
        <v>4.464285714285714</v>
      </c>
      <c r="P26" s="154" t="s">
        <v>71</v>
      </c>
      <c r="Q26" s="205">
        <f t="shared" si="3"/>
        <v>40.35714285714286</v>
      </c>
    </row>
    <row r="27" spans="1:17" ht="12" customHeight="1">
      <c r="A27" s="274" t="s">
        <v>422</v>
      </c>
      <c r="B27" s="315"/>
      <c r="C27" s="385">
        <v>304</v>
      </c>
      <c r="D27" s="197">
        <v>184</v>
      </c>
      <c r="E27" s="198">
        <v>172</v>
      </c>
      <c r="F27" s="198">
        <v>59</v>
      </c>
      <c r="G27" s="198">
        <v>82</v>
      </c>
      <c r="H27" s="199">
        <v>12</v>
      </c>
      <c r="I27" s="200">
        <v>3</v>
      </c>
      <c r="J27" s="201">
        <v>117</v>
      </c>
      <c r="K27" s="202">
        <f t="shared" si="0"/>
        <v>60.526315789473685</v>
      </c>
      <c r="L27" s="155">
        <f t="shared" si="1"/>
        <v>56.57894736842105</v>
      </c>
      <c r="M27" s="203">
        <f t="shared" si="2"/>
        <v>19.407894736842106</v>
      </c>
      <c r="N27" s="203">
        <f t="shared" si="4"/>
        <v>26.973684210526315</v>
      </c>
      <c r="O27" s="204">
        <f t="shared" si="5"/>
        <v>3.9473684210526314</v>
      </c>
      <c r="P27" s="205">
        <f t="shared" si="6"/>
        <v>0.9868421052631579</v>
      </c>
      <c r="Q27" s="205">
        <f t="shared" si="3"/>
        <v>38.48684210526316</v>
      </c>
    </row>
    <row r="28" spans="1:17" ht="12" customHeight="1">
      <c r="A28" s="274" t="s">
        <v>423</v>
      </c>
      <c r="B28" s="315"/>
      <c r="C28" s="385">
        <v>259</v>
      </c>
      <c r="D28" s="197">
        <v>166</v>
      </c>
      <c r="E28" s="198">
        <v>158</v>
      </c>
      <c r="F28" s="198">
        <v>51</v>
      </c>
      <c r="G28" s="198">
        <v>82</v>
      </c>
      <c r="H28" s="199">
        <v>8</v>
      </c>
      <c r="I28" s="200" t="s">
        <v>242</v>
      </c>
      <c r="J28" s="201">
        <v>93</v>
      </c>
      <c r="K28" s="202">
        <f t="shared" si="0"/>
        <v>64.0926640926641</v>
      </c>
      <c r="L28" s="155">
        <f t="shared" si="1"/>
        <v>61.003861003861005</v>
      </c>
      <c r="M28" s="203">
        <f t="shared" si="2"/>
        <v>19.69111969111969</v>
      </c>
      <c r="N28" s="203">
        <f t="shared" si="4"/>
        <v>31.66023166023166</v>
      </c>
      <c r="O28" s="204">
        <f t="shared" si="5"/>
        <v>3.088803088803089</v>
      </c>
      <c r="P28" s="154" t="s">
        <v>242</v>
      </c>
      <c r="Q28" s="205">
        <f t="shared" si="3"/>
        <v>35.907335907335906</v>
      </c>
    </row>
    <row r="29" spans="1:17" ht="12" customHeight="1">
      <c r="A29" s="273" t="s">
        <v>424</v>
      </c>
      <c r="B29" s="314"/>
      <c r="C29" s="386">
        <v>416</v>
      </c>
      <c r="D29" s="207">
        <v>282</v>
      </c>
      <c r="E29" s="208">
        <v>268</v>
      </c>
      <c r="F29" s="208">
        <v>89</v>
      </c>
      <c r="G29" s="208">
        <v>145</v>
      </c>
      <c r="H29" s="209">
        <v>14</v>
      </c>
      <c r="I29" s="210">
        <v>1</v>
      </c>
      <c r="J29" s="211">
        <v>133</v>
      </c>
      <c r="K29" s="212">
        <f t="shared" si="0"/>
        <v>67.78846153846155</v>
      </c>
      <c r="L29" s="162">
        <f t="shared" si="1"/>
        <v>64.42307692307693</v>
      </c>
      <c r="M29" s="213">
        <f t="shared" si="2"/>
        <v>21.394230769230766</v>
      </c>
      <c r="N29" s="213">
        <f t="shared" si="4"/>
        <v>34.855769230769226</v>
      </c>
      <c r="O29" s="214">
        <f t="shared" si="5"/>
        <v>3.3653846153846154</v>
      </c>
      <c r="P29" s="215">
        <f>I29/C29*100</f>
        <v>0.2403846153846154</v>
      </c>
      <c r="Q29" s="215">
        <f t="shared" si="3"/>
        <v>31.971153846153843</v>
      </c>
    </row>
    <row r="30" spans="1:17" ht="12" customHeight="1">
      <c r="A30" s="274" t="s">
        <v>425</v>
      </c>
      <c r="B30" s="315"/>
      <c r="C30" s="385">
        <v>1295</v>
      </c>
      <c r="D30" s="197">
        <v>879</v>
      </c>
      <c r="E30" s="198">
        <v>839</v>
      </c>
      <c r="F30" s="198">
        <v>336</v>
      </c>
      <c r="G30" s="198">
        <v>392</v>
      </c>
      <c r="H30" s="199">
        <v>40</v>
      </c>
      <c r="I30" s="200">
        <v>5</v>
      </c>
      <c r="J30" s="201">
        <v>410</v>
      </c>
      <c r="K30" s="202">
        <f t="shared" si="0"/>
        <v>67.87644787644787</v>
      </c>
      <c r="L30" s="155">
        <f t="shared" si="1"/>
        <v>64.78764478764478</v>
      </c>
      <c r="M30" s="203">
        <f t="shared" si="2"/>
        <v>25.945945945945947</v>
      </c>
      <c r="N30" s="203">
        <f t="shared" si="4"/>
        <v>30.270270270270274</v>
      </c>
      <c r="O30" s="204">
        <f t="shared" si="5"/>
        <v>3.088803088803089</v>
      </c>
      <c r="P30" s="205">
        <f>I30/C30*100</f>
        <v>0.3861003861003861</v>
      </c>
      <c r="Q30" s="205">
        <f t="shared" si="3"/>
        <v>31.66023166023166</v>
      </c>
    </row>
    <row r="31" spans="1:17" ht="12" customHeight="1">
      <c r="A31" s="274" t="s">
        <v>426</v>
      </c>
      <c r="B31" s="315"/>
      <c r="C31" s="385">
        <v>279</v>
      </c>
      <c r="D31" s="197">
        <v>164</v>
      </c>
      <c r="E31" s="198">
        <v>152</v>
      </c>
      <c r="F31" s="198">
        <v>53</v>
      </c>
      <c r="G31" s="198">
        <v>48</v>
      </c>
      <c r="H31" s="199">
        <v>12</v>
      </c>
      <c r="I31" s="200">
        <v>1</v>
      </c>
      <c r="J31" s="201">
        <v>114</v>
      </c>
      <c r="K31" s="202">
        <f t="shared" si="0"/>
        <v>58.78136200716846</v>
      </c>
      <c r="L31" s="155">
        <f t="shared" si="1"/>
        <v>54.48028673835126</v>
      </c>
      <c r="M31" s="203">
        <f t="shared" si="2"/>
        <v>18.996415770609318</v>
      </c>
      <c r="N31" s="203">
        <f t="shared" si="4"/>
        <v>17.20430107526882</v>
      </c>
      <c r="O31" s="204">
        <f t="shared" si="5"/>
        <v>4.301075268817205</v>
      </c>
      <c r="P31" s="205">
        <f>I31/C31*100</f>
        <v>0.35842293906810035</v>
      </c>
      <c r="Q31" s="205">
        <f t="shared" si="3"/>
        <v>40.86021505376344</v>
      </c>
    </row>
    <row r="32" spans="1:17" ht="12" customHeight="1">
      <c r="A32" s="274" t="s">
        <v>427</v>
      </c>
      <c r="B32" s="315"/>
      <c r="C32" s="385">
        <v>550</v>
      </c>
      <c r="D32" s="197">
        <v>281</v>
      </c>
      <c r="E32" s="198">
        <v>269</v>
      </c>
      <c r="F32" s="198">
        <v>127</v>
      </c>
      <c r="G32" s="198">
        <v>102</v>
      </c>
      <c r="H32" s="199">
        <v>12</v>
      </c>
      <c r="I32" s="200">
        <v>3</v>
      </c>
      <c r="J32" s="201">
        <v>266</v>
      </c>
      <c r="K32" s="202">
        <f t="shared" si="0"/>
        <v>51.090909090909086</v>
      </c>
      <c r="L32" s="155">
        <f t="shared" si="1"/>
        <v>48.90909090909091</v>
      </c>
      <c r="M32" s="203">
        <f t="shared" si="2"/>
        <v>23.09090909090909</v>
      </c>
      <c r="N32" s="203">
        <f t="shared" si="4"/>
        <v>18.545454545454547</v>
      </c>
      <c r="O32" s="204">
        <f t="shared" si="5"/>
        <v>2.181818181818182</v>
      </c>
      <c r="P32" s="205">
        <f>I32/C32*100</f>
        <v>0.5454545454545455</v>
      </c>
      <c r="Q32" s="205">
        <f t="shared" si="3"/>
        <v>48.36363636363637</v>
      </c>
    </row>
    <row r="33" spans="1:17" ht="12" customHeight="1">
      <c r="A33" s="275" t="s">
        <v>428</v>
      </c>
      <c r="B33" s="316"/>
      <c r="C33" s="388">
        <v>234</v>
      </c>
      <c r="D33" s="217">
        <v>148</v>
      </c>
      <c r="E33" s="218">
        <v>135</v>
      </c>
      <c r="F33" s="218">
        <v>60</v>
      </c>
      <c r="G33" s="218">
        <v>60</v>
      </c>
      <c r="H33" s="225">
        <v>13</v>
      </c>
      <c r="I33" s="220" t="s">
        <v>242</v>
      </c>
      <c r="J33" s="221">
        <v>86</v>
      </c>
      <c r="K33" s="222">
        <f t="shared" si="0"/>
        <v>63.24786324786324</v>
      </c>
      <c r="L33" s="148">
        <f t="shared" si="1"/>
        <v>57.692307692307686</v>
      </c>
      <c r="M33" s="223">
        <f t="shared" si="2"/>
        <v>25.64102564102564</v>
      </c>
      <c r="N33" s="223">
        <f t="shared" si="4"/>
        <v>25.64102564102564</v>
      </c>
      <c r="O33" s="226">
        <f t="shared" si="5"/>
        <v>5.555555555555555</v>
      </c>
      <c r="P33" s="220" t="s">
        <v>242</v>
      </c>
      <c r="Q33" s="224">
        <f t="shared" si="3"/>
        <v>36.75213675213676</v>
      </c>
    </row>
    <row r="34" spans="1:17" ht="12" customHeight="1">
      <c r="A34" s="274" t="s">
        <v>429</v>
      </c>
      <c r="B34" s="315"/>
      <c r="C34" s="385">
        <v>321</v>
      </c>
      <c r="D34" s="197">
        <v>207</v>
      </c>
      <c r="E34" s="198">
        <v>199</v>
      </c>
      <c r="F34" s="198">
        <v>80</v>
      </c>
      <c r="G34" s="198">
        <v>83</v>
      </c>
      <c r="H34" s="199">
        <v>8</v>
      </c>
      <c r="I34" s="200">
        <v>4</v>
      </c>
      <c r="J34" s="201">
        <v>110</v>
      </c>
      <c r="K34" s="202">
        <f t="shared" si="0"/>
        <v>64.48598130841121</v>
      </c>
      <c r="L34" s="155">
        <f t="shared" si="1"/>
        <v>61.99376947040498</v>
      </c>
      <c r="M34" s="203">
        <f t="shared" si="2"/>
        <v>24.922118380062305</v>
      </c>
      <c r="N34" s="203">
        <f t="shared" si="4"/>
        <v>25.85669781931464</v>
      </c>
      <c r="O34" s="204">
        <f t="shared" si="5"/>
        <v>2.4922118380062304</v>
      </c>
      <c r="P34" s="205">
        <f>I34/C34*100</f>
        <v>1.2461059190031152</v>
      </c>
      <c r="Q34" s="205">
        <f t="shared" si="3"/>
        <v>34.26791277258567</v>
      </c>
    </row>
    <row r="35" spans="1:17" ht="12" customHeight="1">
      <c r="A35" s="274" t="s">
        <v>430</v>
      </c>
      <c r="B35" s="315"/>
      <c r="C35" s="385">
        <v>962</v>
      </c>
      <c r="D35" s="197">
        <v>603</v>
      </c>
      <c r="E35" s="198">
        <v>572</v>
      </c>
      <c r="F35" s="198">
        <v>246</v>
      </c>
      <c r="G35" s="198">
        <v>247</v>
      </c>
      <c r="H35" s="199">
        <v>31</v>
      </c>
      <c r="I35" s="200">
        <v>4</v>
      </c>
      <c r="J35" s="201">
        <v>355</v>
      </c>
      <c r="K35" s="202">
        <f t="shared" si="0"/>
        <v>62.68191268191268</v>
      </c>
      <c r="L35" s="155">
        <f t="shared" si="1"/>
        <v>59.45945945945946</v>
      </c>
      <c r="M35" s="203">
        <f t="shared" si="2"/>
        <v>25.571725571725572</v>
      </c>
      <c r="N35" s="203">
        <f t="shared" si="4"/>
        <v>25.675675675675674</v>
      </c>
      <c r="O35" s="204">
        <f t="shared" si="5"/>
        <v>3.2224532224532227</v>
      </c>
      <c r="P35" s="205">
        <f>I35/C35*100</f>
        <v>0.4158004158004158</v>
      </c>
      <c r="Q35" s="205">
        <f t="shared" si="3"/>
        <v>36.9022869022869</v>
      </c>
    </row>
    <row r="36" spans="1:17" ht="12" customHeight="1">
      <c r="A36" s="274" t="s">
        <v>431</v>
      </c>
      <c r="B36" s="315"/>
      <c r="C36" s="385">
        <v>699</v>
      </c>
      <c r="D36" s="197">
        <v>502</v>
      </c>
      <c r="E36" s="198">
        <v>476</v>
      </c>
      <c r="F36" s="198">
        <v>169</v>
      </c>
      <c r="G36" s="198">
        <v>245</v>
      </c>
      <c r="H36" s="199">
        <v>26</v>
      </c>
      <c r="I36" s="200">
        <v>3</v>
      </c>
      <c r="J36" s="201">
        <v>194</v>
      </c>
      <c r="K36" s="202">
        <f t="shared" si="0"/>
        <v>71.81688125894135</v>
      </c>
      <c r="L36" s="155">
        <f t="shared" si="1"/>
        <v>68.0972818311874</v>
      </c>
      <c r="M36" s="203">
        <f t="shared" si="2"/>
        <v>24.177396280400572</v>
      </c>
      <c r="N36" s="203">
        <f t="shared" si="4"/>
        <v>35.050071530758224</v>
      </c>
      <c r="O36" s="204">
        <f t="shared" si="5"/>
        <v>3.719599427753934</v>
      </c>
      <c r="P36" s="205">
        <f>I36/C36*100</f>
        <v>0.4291845493562232</v>
      </c>
      <c r="Q36" s="205">
        <f t="shared" si="3"/>
        <v>27.753934191702434</v>
      </c>
    </row>
    <row r="37" spans="1:17" ht="12" customHeight="1">
      <c r="A37" s="274" t="s">
        <v>432</v>
      </c>
      <c r="B37" s="315"/>
      <c r="C37" s="385">
        <v>648</v>
      </c>
      <c r="D37" s="197">
        <v>328</v>
      </c>
      <c r="E37" s="198">
        <v>307</v>
      </c>
      <c r="F37" s="198">
        <v>121</v>
      </c>
      <c r="G37" s="198">
        <v>125</v>
      </c>
      <c r="H37" s="199">
        <v>21</v>
      </c>
      <c r="I37" s="200">
        <v>4</v>
      </c>
      <c r="J37" s="201">
        <v>315</v>
      </c>
      <c r="K37" s="202">
        <f t="shared" si="0"/>
        <v>50.617283950617285</v>
      </c>
      <c r="L37" s="155">
        <f t="shared" si="1"/>
        <v>47.376543209876544</v>
      </c>
      <c r="M37" s="203">
        <f t="shared" si="2"/>
        <v>18.67283950617284</v>
      </c>
      <c r="N37" s="203">
        <f t="shared" si="4"/>
        <v>19.290123456790123</v>
      </c>
      <c r="O37" s="204">
        <f t="shared" si="5"/>
        <v>3.2407407407407405</v>
      </c>
      <c r="P37" s="205">
        <f aca="true" t="shared" si="7" ref="P37:P45">I37/C37*100</f>
        <v>0.6172839506172839</v>
      </c>
      <c r="Q37" s="205">
        <f t="shared" si="3"/>
        <v>48.61111111111111</v>
      </c>
    </row>
    <row r="38" spans="1:17" ht="12" customHeight="1">
      <c r="A38" s="274" t="s">
        <v>433</v>
      </c>
      <c r="B38" s="315"/>
      <c r="C38" s="385">
        <v>509</v>
      </c>
      <c r="D38" s="197">
        <v>227</v>
      </c>
      <c r="E38" s="198">
        <v>211</v>
      </c>
      <c r="F38" s="198">
        <v>82</v>
      </c>
      <c r="G38" s="198">
        <v>103</v>
      </c>
      <c r="H38" s="199">
        <v>16</v>
      </c>
      <c r="I38" s="200" t="s">
        <v>242</v>
      </c>
      <c r="J38" s="201">
        <v>282</v>
      </c>
      <c r="K38" s="202">
        <f t="shared" si="0"/>
        <v>44.59724950884086</v>
      </c>
      <c r="L38" s="155">
        <f t="shared" si="1"/>
        <v>41.45383104125737</v>
      </c>
      <c r="M38" s="203">
        <f t="shared" si="2"/>
        <v>16.110019646365423</v>
      </c>
      <c r="N38" s="203">
        <f t="shared" si="4"/>
        <v>20.23575638506876</v>
      </c>
      <c r="O38" s="204">
        <f t="shared" si="5"/>
        <v>3.143418467583497</v>
      </c>
      <c r="P38" s="154" t="s">
        <v>71</v>
      </c>
      <c r="Q38" s="205">
        <f t="shared" si="3"/>
        <v>55.40275049115914</v>
      </c>
    </row>
    <row r="39" spans="1:17" ht="12" customHeight="1">
      <c r="A39" s="273" t="s">
        <v>434</v>
      </c>
      <c r="B39" s="314"/>
      <c r="C39" s="386">
        <v>354</v>
      </c>
      <c r="D39" s="207">
        <v>169</v>
      </c>
      <c r="E39" s="208">
        <v>166</v>
      </c>
      <c r="F39" s="208">
        <v>74</v>
      </c>
      <c r="G39" s="208">
        <v>65</v>
      </c>
      <c r="H39" s="209">
        <v>3</v>
      </c>
      <c r="I39" s="210">
        <v>1</v>
      </c>
      <c r="J39" s="211">
        <v>184</v>
      </c>
      <c r="K39" s="212">
        <f t="shared" si="0"/>
        <v>47.740112994350284</v>
      </c>
      <c r="L39" s="162">
        <f t="shared" si="1"/>
        <v>46.89265536723164</v>
      </c>
      <c r="M39" s="213">
        <f t="shared" si="2"/>
        <v>20.903954802259886</v>
      </c>
      <c r="N39" s="213">
        <f t="shared" si="4"/>
        <v>18.361581920903955</v>
      </c>
      <c r="O39" s="214">
        <f t="shared" si="5"/>
        <v>0.847457627118644</v>
      </c>
      <c r="P39" s="215">
        <f t="shared" si="7"/>
        <v>0.2824858757062147</v>
      </c>
      <c r="Q39" s="215">
        <f t="shared" si="3"/>
        <v>51.9774011299435</v>
      </c>
    </row>
    <row r="40" spans="1:17" ht="12" customHeight="1">
      <c r="A40" s="274" t="s">
        <v>435</v>
      </c>
      <c r="B40" s="315"/>
      <c r="C40" s="385">
        <v>270</v>
      </c>
      <c r="D40" s="197">
        <v>183</v>
      </c>
      <c r="E40" s="198">
        <v>175</v>
      </c>
      <c r="F40" s="198">
        <v>62</v>
      </c>
      <c r="G40" s="198">
        <v>85</v>
      </c>
      <c r="H40" s="199">
        <v>8</v>
      </c>
      <c r="I40" s="200">
        <v>2</v>
      </c>
      <c r="J40" s="201">
        <v>85</v>
      </c>
      <c r="K40" s="202">
        <f aca="true" t="shared" si="8" ref="K40:K66">D40/C40*100</f>
        <v>67.77777777777779</v>
      </c>
      <c r="L40" s="155">
        <f aca="true" t="shared" si="9" ref="L40:L66">E40/C40*100</f>
        <v>64.81481481481481</v>
      </c>
      <c r="M40" s="203">
        <f aca="true" t="shared" si="10" ref="M40:M66">F40/C40*100</f>
        <v>22.962962962962962</v>
      </c>
      <c r="N40" s="203">
        <f t="shared" si="4"/>
        <v>31.48148148148148</v>
      </c>
      <c r="O40" s="204">
        <f t="shared" si="5"/>
        <v>2.9629629629629632</v>
      </c>
      <c r="P40" s="205">
        <f t="shared" si="7"/>
        <v>0.7407407407407408</v>
      </c>
      <c r="Q40" s="205">
        <f aca="true" t="shared" si="11" ref="Q40:Q66">J40/C40*100</f>
        <v>31.48148148148148</v>
      </c>
    </row>
    <row r="41" spans="1:17" ht="12" customHeight="1">
      <c r="A41" s="274" t="s">
        <v>436</v>
      </c>
      <c r="B41" s="315"/>
      <c r="C41" s="385">
        <v>553</v>
      </c>
      <c r="D41" s="197">
        <v>365</v>
      </c>
      <c r="E41" s="198">
        <v>345</v>
      </c>
      <c r="F41" s="198">
        <v>138</v>
      </c>
      <c r="G41" s="198">
        <v>163</v>
      </c>
      <c r="H41" s="199">
        <v>20</v>
      </c>
      <c r="I41" s="200">
        <v>4</v>
      </c>
      <c r="J41" s="201">
        <v>183</v>
      </c>
      <c r="K41" s="202">
        <f t="shared" si="8"/>
        <v>66.00361663652802</v>
      </c>
      <c r="L41" s="155">
        <f t="shared" si="9"/>
        <v>62.38698010849909</v>
      </c>
      <c r="M41" s="203">
        <f t="shared" si="10"/>
        <v>24.95479204339964</v>
      </c>
      <c r="N41" s="203">
        <f t="shared" si="4"/>
        <v>29.475587703435806</v>
      </c>
      <c r="O41" s="204">
        <f t="shared" si="5"/>
        <v>3.616636528028933</v>
      </c>
      <c r="P41" s="205">
        <f t="shared" si="7"/>
        <v>0.7233273056057866</v>
      </c>
      <c r="Q41" s="205">
        <f t="shared" si="11"/>
        <v>33.09222423146474</v>
      </c>
    </row>
    <row r="42" spans="1:17" ht="12" customHeight="1">
      <c r="A42" s="274" t="s">
        <v>437</v>
      </c>
      <c r="B42" s="315"/>
      <c r="C42" s="385">
        <v>527</v>
      </c>
      <c r="D42" s="197">
        <v>352</v>
      </c>
      <c r="E42" s="198">
        <v>340</v>
      </c>
      <c r="F42" s="198">
        <v>130</v>
      </c>
      <c r="G42" s="198">
        <v>167</v>
      </c>
      <c r="H42" s="199">
        <v>12</v>
      </c>
      <c r="I42" s="200">
        <v>4</v>
      </c>
      <c r="J42" s="201">
        <v>171</v>
      </c>
      <c r="K42" s="202">
        <f t="shared" si="8"/>
        <v>66.79316888045541</v>
      </c>
      <c r="L42" s="155">
        <f t="shared" si="9"/>
        <v>64.51612903225806</v>
      </c>
      <c r="M42" s="203">
        <f t="shared" si="10"/>
        <v>24.667931688804554</v>
      </c>
      <c r="N42" s="203">
        <f t="shared" si="4"/>
        <v>31.688804554079695</v>
      </c>
      <c r="O42" s="204">
        <f t="shared" si="5"/>
        <v>2.2770398481973433</v>
      </c>
      <c r="P42" s="205">
        <f t="shared" si="7"/>
        <v>0.7590132827324478</v>
      </c>
      <c r="Q42" s="205">
        <f t="shared" si="11"/>
        <v>32.44781783681214</v>
      </c>
    </row>
    <row r="43" spans="1:17" ht="12" customHeight="1">
      <c r="A43" s="275" t="s">
        <v>438</v>
      </c>
      <c r="B43" s="316"/>
      <c r="C43" s="388">
        <v>236</v>
      </c>
      <c r="D43" s="217">
        <v>120</v>
      </c>
      <c r="E43" s="218">
        <v>111</v>
      </c>
      <c r="F43" s="218">
        <v>44</v>
      </c>
      <c r="G43" s="218">
        <v>46</v>
      </c>
      <c r="H43" s="225">
        <v>9</v>
      </c>
      <c r="I43" s="220">
        <v>2</v>
      </c>
      <c r="J43" s="221">
        <v>114</v>
      </c>
      <c r="K43" s="222">
        <f t="shared" si="8"/>
        <v>50.847457627118644</v>
      </c>
      <c r="L43" s="148">
        <f t="shared" si="9"/>
        <v>47.03389830508475</v>
      </c>
      <c r="M43" s="223">
        <f t="shared" si="10"/>
        <v>18.64406779661017</v>
      </c>
      <c r="N43" s="223">
        <f t="shared" si="4"/>
        <v>19.491525423728813</v>
      </c>
      <c r="O43" s="226">
        <f t="shared" si="5"/>
        <v>3.8135593220338984</v>
      </c>
      <c r="P43" s="224">
        <f t="shared" si="7"/>
        <v>0.847457627118644</v>
      </c>
      <c r="Q43" s="224">
        <f t="shared" si="11"/>
        <v>48.30508474576271</v>
      </c>
    </row>
    <row r="44" spans="1:17" ht="12" customHeight="1">
      <c r="A44" s="274" t="s">
        <v>439</v>
      </c>
      <c r="B44" s="315"/>
      <c r="C44" s="385">
        <v>1498</v>
      </c>
      <c r="D44" s="197">
        <v>1092</v>
      </c>
      <c r="E44" s="198">
        <v>1063</v>
      </c>
      <c r="F44" s="198">
        <v>358</v>
      </c>
      <c r="G44" s="198">
        <v>559</v>
      </c>
      <c r="H44" s="199">
        <v>29</v>
      </c>
      <c r="I44" s="200">
        <v>11</v>
      </c>
      <c r="J44" s="201">
        <v>395</v>
      </c>
      <c r="K44" s="202">
        <f t="shared" si="8"/>
        <v>72.89719626168224</v>
      </c>
      <c r="L44" s="155">
        <f t="shared" si="9"/>
        <v>70.96128170894525</v>
      </c>
      <c r="M44" s="203">
        <f t="shared" si="10"/>
        <v>23.89853137516689</v>
      </c>
      <c r="N44" s="203">
        <f t="shared" si="4"/>
        <v>37.31642189586115</v>
      </c>
      <c r="O44" s="204">
        <f t="shared" si="5"/>
        <v>1.9359145527369825</v>
      </c>
      <c r="P44" s="205">
        <f t="shared" si="7"/>
        <v>0.7343124165554071</v>
      </c>
      <c r="Q44" s="205">
        <f t="shared" si="11"/>
        <v>26.36849132176235</v>
      </c>
    </row>
    <row r="45" spans="1:17" ht="12" customHeight="1">
      <c r="A45" s="274" t="s">
        <v>440</v>
      </c>
      <c r="B45" s="315"/>
      <c r="C45" s="385">
        <v>276</v>
      </c>
      <c r="D45" s="197">
        <v>179</v>
      </c>
      <c r="E45" s="198">
        <v>168</v>
      </c>
      <c r="F45" s="198">
        <v>60</v>
      </c>
      <c r="G45" s="198">
        <v>56</v>
      </c>
      <c r="H45" s="199">
        <v>11</v>
      </c>
      <c r="I45" s="200">
        <v>1</v>
      </c>
      <c r="J45" s="201">
        <v>96</v>
      </c>
      <c r="K45" s="202">
        <f t="shared" si="8"/>
        <v>64.85507246376811</v>
      </c>
      <c r="L45" s="155">
        <f t="shared" si="9"/>
        <v>60.86956521739131</v>
      </c>
      <c r="M45" s="203">
        <f t="shared" si="10"/>
        <v>21.73913043478261</v>
      </c>
      <c r="N45" s="203">
        <f t="shared" si="4"/>
        <v>20.28985507246377</v>
      </c>
      <c r="O45" s="204">
        <f t="shared" si="5"/>
        <v>3.985507246376811</v>
      </c>
      <c r="P45" s="205">
        <f t="shared" si="7"/>
        <v>0.36231884057971014</v>
      </c>
      <c r="Q45" s="205">
        <f t="shared" si="11"/>
        <v>34.78260869565217</v>
      </c>
    </row>
    <row r="46" spans="1:17" ht="12" customHeight="1">
      <c r="A46" s="274" t="s">
        <v>441</v>
      </c>
      <c r="B46" s="315"/>
      <c r="C46" s="385">
        <v>300</v>
      </c>
      <c r="D46" s="197">
        <v>159</v>
      </c>
      <c r="E46" s="198">
        <v>142</v>
      </c>
      <c r="F46" s="198">
        <v>53</v>
      </c>
      <c r="G46" s="198">
        <v>62</v>
      </c>
      <c r="H46" s="199">
        <v>17</v>
      </c>
      <c r="I46" s="200">
        <v>4</v>
      </c>
      <c r="J46" s="201">
        <v>137</v>
      </c>
      <c r="K46" s="202">
        <f t="shared" si="8"/>
        <v>53</v>
      </c>
      <c r="L46" s="155">
        <f t="shared" si="9"/>
        <v>47.333333333333336</v>
      </c>
      <c r="M46" s="203">
        <f t="shared" si="10"/>
        <v>17.666666666666668</v>
      </c>
      <c r="N46" s="203">
        <f aca="true" t="shared" si="12" ref="N46:N66">G46/C46*100</f>
        <v>20.666666666666668</v>
      </c>
      <c r="O46" s="204">
        <f aca="true" t="shared" si="13" ref="O46:O67">H46/C46*100</f>
        <v>5.666666666666666</v>
      </c>
      <c r="P46" s="205">
        <f aca="true" t="shared" si="14" ref="P46:P59">I46/C46*100</f>
        <v>1.3333333333333335</v>
      </c>
      <c r="Q46" s="205">
        <f t="shared" si="11"/>
        <v>45.666666666666664</v>
      </c>
    </row>
    <row r="47" spans="1:17" ht="12" customHeight="1">
      <c r="A47" s="274" t="s">
        <v>442</v>
      </c>
      <c r="B47" s="315"/>
      <c r="C47" s="385">
        <v>358</v>
      </c>
      <c r="D47" s="197">
        <v>252</v>
      </c>
      <c r="E47" s="198">
        <v>230</v>
      </c>
      <c r="F47" s="198">
        <v>73</v>
      </c>
      <c r="G47" s="198">
        <v>133</v>
      </c>
      <c r="H47" s="199">
        <v>22</v>
      </c>
      <c r="I47" s="200">
        <v>3</v>
      </c>
      <c r="J47" s="201">
        <v>103</v>
      </c>
      <c r="K47" s="202">
        <f t="shared" si="8"/>
        <v>70.39106145251397</v>
      </c>
      <c r="L47" s="155">
        <f t="shared" si="9"/>
        <v>64.24581005586593</v>
      </c>
      <c r="M47" s="203">
        <f t="shared" si="10"/>
        <v>20.391061452513966</v>
      </c>
      <c r="N47" s="203">
        <f t="shared" si="12"/>
        <v>37.150837988826815</v>
      </c>
      <c r="O47" s="204">
        <f t="shared" si="13"/>
        <v>6.145251396648044</v>
      </c>
      <c r="P47" s="205">
        <f t="shared" si="14"/>
        <v>0.8379888268156425</v>
      </c>
      <c r="Q47" s="205">
        <f t="shared" si="11"/>
        <v>28.77094972067039</v>
      </c>
    </row>
    <row r="48" spans="1:17" ht="12" customHeight="1">
      <c r="A48" s="274" t="s">
        <v>443</v>
      </c>
      <c r="B48" s="315"/>
      <c r="C48" s="385">
        <v>422</v>
      </c>
      <c r="D48" s="197">
        <v>258</v>
      </c>
      <c r="E48" s="198">
        <v>244</v>
      </c>
      <c r="F48" s="198">
        <v>92</v>
      </c>
      <c r="G48" s="198">
        <v>100</v>
      </c>
      <c r="H48" s="199">
        <v>14</v>
      </c>
      <c r="I48" s="200">
        <v>3</v>
      </c>
      <c r="J48" s="201">
        <v>160</v>
      </c>
      <c r="K48" s="202">
        <f t="shared" si="8"/>
        <v>61.137440758293835</v>
      </c>
      <c r="L48" s="155">
        <f t="shared" si="9"/>
        <v>57.81990521327014</v>
      </c>
      <c r="M48" s="203">
        <f t="shared" si="10"/>
        <v>21.80094786729858</v>
      </c>
      <c r="N48" s="203">
        <f t="shared" si="12"/>
        <v>23.696682464454977</v>
      </c>
      <c r="O48" s="204">
        <f t="shared" si="13"/>
        <v>3.3175355450236967</v>
      </c>
      <c r="P48" s="205">
        <f t="shared" si="14"/>
        <v>0.7109004739336493</v>
      </c>
      <c r="Q48" s="205">
        <f t="shared" si="11"/>
        <v>37.91469194312796</v>
      </c>
    </row>
    <row r="49" spans="1:17" ht="12" customHeight="1">
      <c r="A49" s="273" t="s">
        <v>444</v>
      </c>
      <c r="B49" s="314"/>
      <c r="C49" s="386">
        <v>466</v>
      </c>
      <c r="D49" s="207">
        <v>302</v>
      </c>
      <c r="E49" s="208">
        <v>288</v>
      </c>
      <c r="F49" s="208">
        <v>110</v>
      </c>
      <c r="G49" s="208">
        <v>137</v>
      </c>
      <c r="H49" s="209">
        <v>14</v>
      </c>
      <c r="I49" s="210">
        <v>3</v>
      </c>
      <c r="J49" s="211">
        <v>161</v>
      </c>
      <c r="K49" s="212">
        <f t="shared" si="8"/>
        <v>64.8068669527897</v>
      </c>
      <c r="L49" s="162">
        <f t="shared" si="9"/>
        <v>61.80257510729614</v>
      </c>
      <c r="M49" s="213">
        <f t="shared" si="10"/>
        <v>23.605150214592275</v>
      </c>
      <c r="N49" s="213">
        <f t="shared" si="12"/>
        <v>29.399141630901287</v>
      </c>
      <c r="O49" s="214">
        <f t="shared" si="13"/>
        <v>3.004291845493562</v>
      </c>
      <c r="P49" s="215">
        <f t="shared" si="14"/>
        <v>0.6437768240343348</v>
      </c>
      <c r="Q49" s="215">
        <f t="shared" si="11"/>
        <v>34.54935622317596</v>
      </c>
    </row>
    <row r="50" spans="1:17" ht="12" customHeight="1">
      <c r="A50" s="274" t="s">
        <v>445</v>
      </c>
      <c r="B50" s="315"/>
      <c r="C50" s="385">
        <v>315</v>
      </c>
      <c r="D50" s="197">
        <v>174</v>
      </c>
      <c r="E50" s="198">
        <v>166</v>
      </c>
      <c r="F50" s="198">
        <v>67</v>
      </c>
      <c r="G50" s="198">
        <v>76</v>
      </c>
      <c r="H50" s="199">
        <v>8</v>
      </c>
      <c r="I50" s="200">
        <v>1</v>
      </c>
      <c r="J50" s="201">
        <v>140</v>
      </c>
      <c r="K50" s="202">
        <f t="shared" si="8"/>
        <v>55.23809523809524</v>
      </c>
      <c r="L50" s="155">
        <f t="shared" si="9"/>
        <v>52.6984126984127</v>
      </c>
      <c r="M50" s="203">
        <f t="shared" si="10"/>
        <v>21.26984126984127</v>
      </c>
      <c r="N50" s="203">
        <f t="shared" si="12"/>
        <v>24.126984126984127</v>
      </c>
      <c r="O50" s="204">
        <f t="shared" si="13"/>
        <v>2.5396825396825395</v>
      </c>
      <c r="P50" s="302">
        <f t="shared" si="14"/>
        <v>0.31746031746031744</v>
      </c>
      <c r="Q50" s="205">
        <f t="shared" si="11"/>
        <v>44.44444444444444</v>
      </c>
    </row>
    <row r="51" spans="1:17" ht="12" customHeight="1">
      <c r="A51" s="274" t="s">
        <v>446</v>
      </c>
      <c r="B51" s="315"/>
      <c r="C51" s="385">
        <v>1667</v>
      </c>
      <c r="D51" s="197">
        <v>1136</v>
      </c>
      <c r="E51" s="198">
        <v>1080</v>
      </c>
      <c r="F51" s="198">
        <v>356</v>
      </c>
      <c r="G51" s="198">
        <v>537</v>
      </c>
      <c r="H51" s="199">
        <v>56</v>
      </c>
      <c r="I51" s="200">
        <v>5</v>
      </c>
      <c r="J51" s="201">
        <v>526</v>
      </c>
      <c r="K51" s="202">
        <f t="shared" si="8"/>
        <v>68.14637072585484</v>
      </c>
      <c r="L51" s="155">
        <f t="shared" si="9"/>
        <v>64.78704259148171</v>
      </c>
      <c r="M51" s="203">
        <f t="shared" si="10"/>
        <v>21.355728854229152</v>
      </c>
      <c r="N51" s="203">
        <f t="shared" si="12"/>
        <v>32.21355728854229</v>
      </c>
      <c r="O51" s="204">
        <f t="shared" si="13"/>
        <v>3.3593281343731256</v>
      </c>
      <c r="P51" s="205">
        <f t="shared" si="14"/>
        <v>0.2999400119976005</v>
      </c>
      <c r="Q51" s="205">
        <f t="shared" si="11"/>
        <v>31.55368926214757</v>
      </c>
    </row>
    <row r="52" spans="1:17" ht="12" customHeight="1">
      <c r="A52" s="274" t="s">
        <v>447</v>
      </c>
      <c r="B52" s="315"/>
      <c r="C52" s="385">
        <v>1058</v>
      </c>
      <c r="D52" s="197">
        <v>728</v>
      </c>
      <c r="E52" s="198">
        <v>697</v>
      </c>
      <c r="F52" s="198">
        <v>224</v>
      </c>
      <c r="G52" s="198">
        <v>359</v>
      </c>
      <c r="H52" s="199">
        <v>31</v>
      </c>
      <c r="I52" s="200">
        <v>4</v>
      </c>
      <c r="J52" s="201">
        <v>326</v>
      </c>
      <c r="K52" s="202">
        <f t="shared" si="8"/>
        <v>68.80907372400756</v>
      </c>
      <c r="L52" s="155">
        <f t="shared" si="9"/>
        <v>65.87901701323251</v>
      </c>
      <c r="M52" s="203">
        <f t="shared" si="10"/>
        <v>21.17202268431002</v>
      </c>
      <c r="N52" s="203">
        <f t="shared" si="12"/>
        <v>33.93194706994329</v>
      </c>
      <c r="O52" s="204">
        <f t="shared" si="13"/>
        <v>2.9300567107750473</v>
      </c>
      <c r="P52" s="205">
        <f t="shared" si="14"/>
        <v>0.3780718336483932</v>
      </c>
      <c r="Q52" s="205">
        <f t="shared" si="11"/>
        <v>30.812854442344044</v>
      </c>
    </row>
    <row r="53" spans="1:17" ht="12" customHeight="1">
      <c r="A53" s="275" t="s">
        <v>448</v>
      </c>
      <c r="B53" s="316"/>
      <c r="C53" s="388">
        <v>962</v>
      </c>
      <c r="D53" s="217">
        <v>701</v>
      </c>
      <c r="E53" s="218">
        <v>664</v>
      </c>
      <c r="F53" s="218">
        <v>251</v>
      </c>
      <c r="G53" s="218">
        <v>322</v>
      </c>
      <c r="H53" s="225">
        <v>37</v>
      </c>
      <c r="I53" s="220">
        <v>4</v>
      </c>
      <c r="J53" s="221">
        <v>257</v>
      </c>
      <c r="K53" s="222">
        <f t="shared" si="8"/>
        <v>72.86902286902287</v>
      </c>
      <c r="L53" s="148">
        <f t="shared" si="9"/>
        <v>69.02286902286903</v>
      </c>
      <c r="M53" s="223">
        <f t="shared" si="10"/>
        <v>26.09147609147609</v>
      </c>
      <c r="N53" s="223">
        <f t="shared" si="12"/>
        <v>33.471933471933475</v>
      </c>
      <c r="O53" s="226">
        <f t="shared" si="13"/>
        <v>3.8461538461538463</v>
      </c>
      <c r="P53" s="224">
        <f t="shared" si="14"/>
        <v>0.4158004158004158</v>
      </c>
      <c r="Q53" s="224">
        <f t="shared" si="11"/>
        <v>26.715176715176714</v>
      </c>
    </row>
    <row r="54" spans="1:17" ht="12" customHeight="1">
      <c r="A54" s="274" t="s">
        <v>449</v>
      </c>
      <c r="B54" s="315"/>
      <c r="C54" s="385">
        <v>1219</v>
      </c>
      <c r="D54" s="197">
        <v>817</v>
      </c>
      <c r="E54" s="198">
        <v>779</v>
      </c>
      <c r="F54" s="198">
        <v>266</v>
      </c>
      <c r="G54" s="198">
        <v>415</v>
      </c>
      <c r="H54" s="199">
        <v>38</v>
      </c>
      <c r="I54" s="200">
        <v>5</v>
      </c>
      <c r="J54" s="201">
        <v>397</v>
      </c>
      <c r="K54" s="202">
        <f t="shared" si="8"/>
        <v>67.02214930270713</v>
      </c>
      <c r="L54" s="155">
        <f t="shared" si="9"/>
        <v>63.90484003281378</v>
      </c>
      <c r="M54" s="203">
        <f t="shared" si="10"/>
        <v>21.821164889253485</v>
      </c>
      <c r="N54" s="203">
        <f t="shared" si="12"/>
        <v>34.044298605414276</v>
      </c>
      <c r="O54" s="204">
        <f t="shared" si="13"/>
        <v>3.1173092698933553</v>
      </c>
      <c r="P54" s="205">
        <f t="shared" si="14"/>
        <v>0.41017227235438886</v>
      </c>
      <c r="Q54" s="205">
        <f t="shared" si="11"/>
        <v>32.56767842493847</v>
      </c>
    </row>
    <row r="55" spans="1:17" ht="12" customHeight="1">
      <c r="A55" s="274" t="s">
        <v>450</v>
      </c>
      <c r="B55" s="315"/>
      <c r="C55" s="385">
        <v>765</v>
      </c>
      <c r="D55" s="197">
        <v>578</v>
      </c>
      <c r="E55" s="198">
        <v>546</v>
      </c>
      <c r="F55" s="198">
        <v>188</v>
      </c>
      <c r="G55" s="198">
        <v>285</v>
      </c>
      <c r="H55" s="199">
        <v>32</v>
      </c>
      <c r="I55" s="200">
        <v>1</v>
      </c>
      <c r="J55" s="201">
        <v>186</v>
      </c>
      <c r="K55" s="202">
        <f t="shared" si="8"/>
        <v>75.55555555555556</v>
      </c>
      <c r="L55" s="155">
        <f t="shared" si="9"/>
        <v>71.37254901960785</v>
      </c>
      <c r="M55" s="203">
        <f t="shared" si="10"/>
        <v>24.57516339869281</v>
      </c>
      <c r="N55" s="203">
        <f t="shared" si="12"/>
        <v>37.254901960784316</v>
      </c>
      <c r="O55" s="204">
        <f t="shared" si="13"/>
        <v>4.183006535947712</v>
      </c>
      <c r="P55" s="205">
        <f t="shared" si="14"/>
        <v>0.130718954248366</v>
      </c>
      <c r="Q55" s="205">
        <f t="shared" si="11"/>
        <v>24.313725490196077</v>
      </c>
    </row>
    <row r="56" spans="1:17" ht="12" customHeight="1">
      <c r="A56" s="274" t="s">
        <v>451</v>
      </c>
      <c r="B56" s="315"/>
      <c r="C56" s="385">
        <v>900</v>
      </c>
      <c r="D56" s="197">
        <v>595</v>
      </c>
      <c r="E56" s="198">
        <v>567</v>
      </c>
      <c r="F56" s="198">
        <v>209</v>
      </c>
      <c r="G56" s="198">
        <v>281</v>
      </c>
      <c r="H56" s="199">
        <v>28</v>
      </c>
      <c r="I56" s="200">
        <v>3</v>
      </c>
      <c r="J56" s="201">
        <v>302</v>
      </c>
      <c r="K56" s="202">
        <f t="shared" si="8"/>
        <v>66.11111111111111</v>
      </c>
      <c r="L56" s="155">
        <f t="shared" si="9"/>
        <v>63</v>
      </c>
      <c r="M56" s="203">
        <f t="shared" si="10"/>
        <v>23.22222222222222</v>
      </c>
      <c r="N56" s="203">
        <f t="shared" si="12"/>
        <v>31.222222222222225</v>
      </c>
      <c r="O56" s="204">
        <f t="shared" si="13"/>
        <v>3.111111111111111</v>
      </c>
      <c r="P56" s="205">
        <f t="shared" si="14"/>
        <v>0.33333333333333337</v>
      </c>
      <c r="Q56" s="205">
        <f t="shared" si="11"/>
        <v>33.55555555555556</v>
      </c>
    </row>
    <row r="57" spans="1:17" ht="12" customHeight="1">
      <c r="A57" s="274" t="s">
        <v>452</v>
      </c>
      <c r="B57" s="315"/>
      <c r="C57" s="385">
        <v>535</v>
      </c>
      <c r="D57" s="197">
        <v>299</v>
      </c>
      <c r="E57" s="198">
        <v>288</v>
      </c>
      <c r="F57" s="198">
        <v>129</v>
      </c>
      <c r="G57" s="198">
        <v>121</v>
      </c>
      <c r="H57" s="199">
        <v>11</v>
      </c>
      <c r="I57" s="200">
        <v>5</v>
      </c>
      <c r="J57" s="201">
        <v>231</v>
      </c>
      <c r="K57" s="202">
        <f t="shared" si="8"/>
        <v>55.887850467289724</v>
      </c>
      <c r="L57" s="155">
        <f t="shared" si="9"/>
        <v>53.83177570093458</v>
      </c>
      <c r="M57" s="203">
        <f t="shared" si="10"/>
        <v>24.11214953271028</v>
      </c>
      <c r="N57" s="203">
        <f t="shared" si="12"/>
        <v>22.61682242990654</v>
      </c>
      <c r="O57" s="204">
        <f t="shared" si="13"/>
        <v>2.0560747663551404</v>
      </c>
      <c r="P57" s="205">
        <f t="shared" si="14"/>
        <v>0.9345794392523363</v>
      </c>
      <c r="Q57" s="205">
        <f t="shared" si="11"/>
        <v>43.177570093457945</v>
      </c>
    </row>
    <row r="58" spans="1:17" ht="12" customHeight="1">
      <c r="A58" s="274" t="s">
        <v>453</v>
      </c>
      <c r="B58" s="315"/>
      <c r="C58" s="385">
        <v>531</v>
      </c>
      <c r="D58" s="197">
        <v>463</v>
      </c>
      <c r="E58" s="198">
        <v>437</v>
      </c>
      <c r="F58" s="198">
        <v>147</v>
      </c>
      <c r="G58" s="198">
        <v>244</v>
      </c>
      <c r="H58" s="199">
        <v>26</v>
      </c>
      <c r="I58" s="200">
        <v>1</v>
      </c>
      <c r="J58" s="201">
        <v>67</v>
      </c>
      <c r="K58" s="202">
        <f t="shared" si="8"/>
        <v>87.1939736346516</v>
      </c>
      <c r="L58" s="155">
        <f t="shared" si="9"/>
        <v>82.29755178907722</v>
      </c>
      <c r="M58" s="203">
        <f t="shared" si="10"/>
        <v>27.683615819209038</v>
      </c>
      <c r="N58" s="203">
        <f t="shared" si="12"/>
        <v>45.951035781544256</v>
      </c>
      <c r="O58" s="204">
        <f t="shared" si="13"/>
        <v>4.8964218455743875</v>
      </c>
      <c r="P58" s="224">
        <f t="shared" si="14"/>
        <v>0.18832391713747645</v>
      </c>
      <c r="Q58" s="205">
        <f t="shared" si="11"/>
        <v>12.617702448210924</v>
      </c>
    </row>
    <row r="59" spans="1:17" ht="12" customHeight="1">
      <c r="A59" s="273" t="s">
        <v>454</v>
      </c>
      <c r="B59" s="314"/>
      <c r="C59" s="386">
        <v>500</v>
      </c>
      <c r="D59" s="207">
        <v>412</v>
      </c>
      <c r="E59" s="208">
        <v>386</v>
      </c>
      <c r="F59" s="208">
        <v>191</v>
      </c>
      <c r="G59" s="208">
        <v>150</v>
      </c>
      <c r="H59" s="209">
        <v>26</v>
      </c>
      <c r="I59" s="210">
        <v>2</v>
      </c>
      <c r="J59" s="211">
        <v>85</v>
      </c>
      <c r="K59" s="212">
        <f t="shared" si="8"/>
        <v>82.39999999999999</v>
      </c>
      <c r="L59" s="162">
        <f t="shared" si="9"/>
        <v>77.2</v>
      </c>
      <c r="M59" s="213">
        <f t="shared" si="10"/>
        <v>38.2</v>
      </c>
      <c r="N59" s="213">
        <f t="shared" si="12"/>
        <v>30</v>
      </c>
      <c r="O59" s="214">
        <f t="shared" si="13"/>
        <v>5.2</v>
      </c>
      <c r="P59" s="205">
        <f t="shared" si="14"/>
        <v>0.4</v>
      </c>
      <c r="Q59" s="215">
        <f t="shared" si="11"/>
        <v>17</v>
      </c>
    </row>
    <row r="60" spans="1:17" ht="12" customHeight="1">
      <c r="A60" s="274" t="s">
        <v>455</v>
      </c>
      <c r="B60" s="315"/>
      <c r="C60" s="385">
        <v>1833</v>
      </c>
      <c r="D60" s="197">
        <v>1315</v>
      </c>
      <c r="E60" s="198">
        <v>1251</v>
      </c>
      <c r="F60" s="198">
        <v>460</v>
      </c>
      <c r="G60" s="198">
        <v>527</v>
      </c>
      <c r="H60" s="199">
        <v>64</v>
      </c>
      <c r="I60" s="200">
        <v>12</v>
      </c>
      <c r="J60" s="201">
        <v>506</v>
      </c>
      <c r="K60" s="202">
        <f t="shared" si="8"/>
        <v>71.74031642116748</v>
      </c>
      <c r="L60" s="155">
        <f t="shared" si="9"/>
        <v>68.24877250409165</v>
      </c>
      <c r="M60" s="203">
        <f t="shared" si="10"/>
        <v>25.095471903982542</v>
      </c>
      <c r="N60" s="203">
        <f t="shared" si="12"/>
        <v>28.7506819421713</v>
      </c>
      <c r="O60" s="204">
        <f t="shared" si="13"/>
        <v>3.491543917075832</v>
      </c>
      <c r="P60" s="205">
        <f>I60/C60*100</f>
        <v>0.6546644844517185</v>
      </c>
      <c r="Q60" s="205">
        <f t="shared" si="11"/>
        <v>27.605019094380793</v>
      </c>
    </row>
    <row r="61" spans="1:17" ht="12" customHeight="1">
      <c r="A61" s="274" t="s">
        <v>456</v>
      </c>
      <c r="B61" s="315"/>
      <c r="C61" s="385">
        <v>1336</v>
      </c>
      <c r="D61" s="197">
        <v>900</v>
      </c>
      <c r="E61" s="198">
        <v>858</v>
      </c>
      <c r="F61" s="198">
        <v>345</v>
      </c>
      <c r="G61" s="198">
        <v>331</v>
      </c>
      <c r="H61" s="199">
        <v>42</v>
      </c>
      <c r="I61" s="200">
        <v>7</v>
      </c>
      <c r="J61" s="201">
        <v>429</v>
      </c>
      <c r="K61" s="202">
        <f t="shared" si="8"/>
        <v>67.36526946107784</v>
      </c>
      <c r="L61" s="155">
        <f t="shared" si="9"/>
        <v>64.22155688622755</v>
      </c>
      <c r="M61" s="203">
        <f t="shared" si="10"/>
        <v>25.823353293413177</v>
      </c>
      <c r="N61" s="203">
        <f t="shared" si="12"/>
        <v>24.775449101796408</v>
      </c>
      <c r="O61" s="204">
        <f t="shared" si="13"/>
        <v>3.143712574850299</v>
      </c>
      <c r="P61" s="205">
        <f>I61/C61*100</f>
        <v>0.5239520958083832</v>
      </c>
      <c r="Q61" s="205">
        <f t="shared" si="11"/>
        <v>32.11077844311377</v>
      </c>
    </row>
    <row r="62" spans="1:17" ht="12" customHeight="1">
      <c r="A62" s="274" t="s">
        <v>457</v>
      </c>
      <c r="B62" s="315"/>
      <c r="C62" s="385">
        <v>663</v>
      </c>
      <c r="D62" s="197">
        <v>538</v>
      </c>
      <c r="E62" s="198">
        <v>514</v>
      </c>
      <c r="F62" s="198">
        <v>262</v>
      </c>
      <c r="G62" s="198">
        <v>192</v>
      </c>
      <c r="H62" s="199">
        <v>24</v>
      </c>
      <c r="I62" s="200" t="s">
        <v>242</v>
      </c>
      <c r="J62" s="201">
        <v>125</v>
      </c>
      <c r="K62" s="202">
        <f t="shared" si="8"/>
        <v>81.14630467571644</v>
      </c>
      <c r="L62" s="155">
        <f t="shared" si="9"/>
        <v>77.526395173454</v>
      </c>
      <c r="M62" s="203">
        <f t="shared" si="10"/>
        <v>39.51734539969834</v>
      </c>
      <c r="N62" s="203">
        <f t="shared" si="12"/>
        <v>28.95927601809955</v>
      </c>
      <c r="O62" s="204">
        <f t="shared" si="13"/>
        <v>3.619909502262444</v>
      </c>
      <c r="P62" s="154" t="s">
        <v>71</v>
      </c>
      <c r="Q62" s="205">
        <f t="shared" si="11"/>
        <v>18.85369532428356</v>
      </c>
    </row>
    <row r="63" spans="1:17" ht="12" customHeight="1">
      <c r="A63" s="275" t="s">
        <v>458</v>
      </c>
      <c r="B63" s="316"/>
      <c r="C63" s="388">
        <v>422</v>
      </c>
      <c r="D63" s="217">
        <v>345</v>
      </c>
      <c r="E63" s="218">
        <v>321</v>
      </c>
      <c r="F63" s="218">
        <v>155</v>
      </c>
      <c r="G63" s="218">
        <v>131</v>
      </c>
      <c r="H63" s="225">
        <v>24</v>
      </c>
      <c r="I63" s="220">
        <v>4</v>
      </c>
      <c r="J63" s="221">
        <v>73</v>
      </c>
      <c r="K63" s="222">
        <f t="shared" si="8"/>
        <v>81.75355450236967</v>
      </c>
      <c r="L63" s="148">
        <f t="shared" si="9"/>
        <v>76.06635071090048</v>
      </c>
      <c r="M63" s="223">
        <f t="shared" si="10"/>
        <v>36.72985781990521</v>
      </c>
      <c r="N63" s="223">
        <f t="shared" si="12"/>
        <v>31.04265402843602</v>
      </c>
      <c r="O63" s="226">
        <f t="shared" si="13"/>
        <v>5.687203791469194</v>
      </c>
      <c r="P63" s="224">
        <f>I63/C63*100</f>
        <v>0.9478672985781991</v>
      </c>
      <c r="Q63" s="224">
        <f t="shared" si="11"/>
        <v>17.298578199052134</v>
      </c>
    </row>
    <row r="64" spans="1:17" ht="12" customHeight="1">
      <c r="A64" s="274" t="s">
        <v>459</v>
      </c>
      <c r="B64" s="315"/>
      <c r="C64" s="385">
        <v>1172</v>
      </c>
      <c r="D64" s="197">
        <v>639</v>
      </c>
      <c r="E64" s="198">
        <v>609</v>
      </c>
      <c r="F64" s="198">
        <v>205</v>
      </c>
      <c r="G64" s="198">
        <v>250</v>
      </c>
      <c r="H64" s="199">
        <v>30</v>
      </c>
      <c r="I64" s="200">
        <v>7</v>
      </c>
      <c r="J64" s="201">
        <v>526</v>
      </c>
      <c r="K64" s="202">
        <f t="shared" si="8"/>
        <v>54.522184300341294</v>
      </c>
      <c r="L64" s="155">
        <f t="shared" si="9"/>
        <v>51.96245733788396</v>
      </c>
      <c r="M64" s="203">
        <f t="shared" si="10"/>
        <v>17.49146757679181</v>
      </c>
      <c r="N64" s="203">
        <f t="shared" si="12"/>
        <v>21.331058020477816</v>
      </c>
      <c r="O64" s="204">
        <f t="shared" si="13"/>
        <v>2.5597269624573378</v>
      </c>
      <c r="P64" s="205">
        <f>I64/C64*100</f>
        <v>0.5972696245733788</v>
      </c>
      <c r="Q64" s="205">
        <f t="shared" si="11"/>
        <v>44.88054607508533</v>
      </c>
    </row>
    <row r="65" spans="1:17" ht="12" customHeight="1">
      <c r="A65" s="274" t="s">
        <v>460</v>
      </c>
      <c r="B65" s="315"/>
      <c r="C65" s="385">
        <v>695</v>
      </c>
      <c r="D65" s="197">
        <v>341</v>
      </c>
      <c r="E65" s="198">
        <v>327</v>
      </c>
      <c r="F65" s="198">
        <v>178</v>
      </c>
      <c r="G65" s="198">
        <v>126</v>
      </c>
      <c r="H65" s="199">
        <v>14</v>
      </c>
      <c r="I65" s="200">
        <v>2</v>
      </c>
      <c r="J65" s="229">
        <v>352</v>
      </c>
      <c r="K65" s="202">
        <f>D65/C65*100</f>
        <v>49.06474820143885</v>
      </c>
      <c r="L65" s="155">
        <f>E65/C65*100</f>
        <v>47.05035971223022</v>
      </c>
      <c r="M65" s="203">
        <f>F65/C65*100</f>
        <v>25.611510791366904</v>
      </c>
      <c r="N65" s="203">
        <f>G65/C65*100</f>
        <v>18.1294964028777</v>
      </c>
      <c r="O65" s="204">
        <f>H65/C65*100</f>
        <v>2.014388489208633</v>
      </c>
      <c r="P65" s="205">
        <f>I65/C65*100</f>
        <v>0.28776978417266186</v>
      </c>
      <c r="Q65" s="205">
        <f>J65/C65*100</f>
        <v>50.64748201438849</v>
      </c>
    </row>
    <row r="66" spans="1:17" ht="12" customHeight="1">
      <c r="A66" s="274" t="s">
        <v>461</v>
      </c>
      <c r="B66" s="315"/>
      <c r="C66" s="385">
        <v>330</v>
      </c>
      <c r="D66" s="197">
        <v>308</v>
      </c>
      <c r="E66" s="198">
        <v>287</v>
      </c>
      <c r="F66" s="198">
        <v>67</v>
      </c>
      <c r="G66" s="198">
        <v>197</v>
      </c>
      <c r="H66" s="199">
        <v>21</v>
      </c>
      <c r="I66" s="200">
        <v>1</v>
      </c>
      <c r="J66" s="201">
        <v>21</v>
      </c>
      <c r="K66" s="202">
        <f t="shared" si="8"/>
        <v>93.33333333333333</v>
      </c>
      <c r="L66" s="155">
        <f t="shared" si="9"/>
        <v>86.96969696969697</v>
      </c>
      <c r="M66" s="203">
        <f t="shared" si="10"/>
        <v>20.303030303030305</v>
      </c>
      <c r="N66" s="203">
        <f t="shared" si="12"/>
        <v>59.696969696969695</v>
      </c>
      <c r="O66" s="204">
        <f t="shared" si="13"/>
        <v>6.363636363636363</v>
      </c>
      <c r="P66" s="205">
        <f>I66/C66*100</f>
        <v>0.30303030303030304</v>
      </c>
      <c r="Q66" s="205">
        <f t="shared" si="11"/>
        <v>6.363636363636363</v>
      </c>
    </row>
    <row r="67" spans="1:17" ht="12" customHeight="1">
      <c r="A67" s="276" t="s">
        <v>462</v>
      </c>
      <c r="B67" s="317"/>
      <c r="C67" s="389">
        <v>242</v>
      </c>
      <c r="D67" s="390">
        <v>203</v>
      </c>
      <c r="E67" s="391">
        <v>200</v>
      </c>
      <c r="F67" s="391">
        <v>50</v>
      </c>
      <c r="G67" s="391">
        <v>146</v>
      </c>
      <c r="H67" s="392">
        <v>3</v>
      </c>
      <c r="I67" s="393" t="s">
        <v>242</v>
      </c>
      <c r="J67" s="394">
        <v>39</v>
      </c>
      <c r="K67" s="395">
        <f>D67/C67*100</f>
        <v>83.88429752066115</v>
      </c>
      <c r="L67" s="377">
        <f>E67/C67*100</f>
        <v>82.64462809917356</v>
      </c>
      <c r="M67" s="396">
        <f>F67/C67*100</f>
        <v>20.66115702479339</v>
      </c>
      <c r="N67" s="396">
        <f>G67/C67*100</f>
        <v>60.33057851239669</v>
      </c>
      <c r="O67" s="378">
        <f t="shared" si="13"/>
        <v>1.2396694214876034</v>
      </c>
      <c r="P67" s="397" t="s">
        <v>71</v>
      </c>
      <c r="Q67" s="398">
        <f>J67/C67*100</f>
        <v>16.115702479338843</v>
      </c>
    </row>
    <row r="68" spans="10:12" ht="12">
      <c r="J68" s="399" t="s">
        <v>676</v>
      </c>
      <c r="L68" s="383"/>
    </row>
    <row r="70" spans="15:17" ht="12">
      <c r="O70" s="228"/>
      <c r="P70" s="228"/>
      <c r="Q70" s="228"/>
    </row>
  </sheetData>
  <sheetProtection/>
  <mergeCells count="15">
    <mergeCell ref="L4:O4"/>
    <mergeCell ref="L5:N5"/>
    <mergeCell ref="O5:O6"/>
    <mergeCell ref="H5:H6"/>
    <mergeCell ref="E5:G5"/>
    <mergeCell ref="A3:B6"/>
    <mergeCell ref="E3:H4"/>
    <mergeCell ref="I3:I6"/>
    <mergeCell ref="J3:J6"/>
    <mergeCell ref="C3:C6"/>
    <mergeCell ref="K3:Q3"/>
    <mergeCell ref="P4:P6"/>
    <mergeCell ref="Q4:Q6"/>
    <mergeCell ref="D3:D6"/>
    <mergeCell ref="K4:K6"/>
  </mergeCells>
  <printOptions horizontalCentered="1"/>
  <pageMargins left="0.3937007874015748" right="0.3937007874015748" top="0.7874015748031497" bottom="0.3937007874015748" header="0.1968503937007874" footer="0.31496062992125984"/>
  <pageSetup firstPageNumber="35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216" customWidth="1"/>
    <col min="2" max="2" width="0.875" style="216" customWidth="1"/>
    <col min="3" max="3" width="7.125" style="216" customWidth="1"/>
    <col min="4" max="7" width="6.00390625" style="216" customWidth="1"/>
    <col min="8" max="8" width="5.625" style="216" customWidth="1"/>
    <col min="9" max="9" width="5.25390625" style="227" customWidth="1"/>
    <col min="10" max="10" width="5.875" style="227" customWidth="1"/>
    <col min="11" max="11" width="7.125" style="216" customWidth="1"/>
    <col min="12" max="13" width="6.00390625" style="216" customWidth="1"/>
    <col min="14" max="14" width="5.625" style="216" customWidth="1"/>
    <col min="15" max="15" width="5.25390625" style="227" customWidth="1"/>
    <col min="16" max="16" width="8.00390625" style="216" customWidth="1"/>
    <col min="17" max="17" width="8.00390625" style="240" customWidth="1"/>
    <col min="18" max="16384" width="8.00390625" style="216" customWidth="1"/>
  </cols>
  <sheetData>
    <row r="1" spans="1:17" s="187" customFormat="1" ht="13.5" customHeight="1">
      <c r="A1" s="845" t="s">
        <v>569</v>
      </c>
      <c r="I1" s="188"/>
      <c r="J1" s="188"/>
      <c r="K1" s="245"/>
      <c r="L1" s="245"/>
      <c r="M1" s="245"/>
      <c r="N1" s="245"/>
      <c r="O1" s="246"/>
      <c r="Q1" s="230"/>
    </row>
    <row r="2" spans="9:17" s="187" customFormat="1" ht="6" customHeight="1">
      <c r="I2" s="188"/>
      <c r="J2" s="188"/>
      <c r="K2" s="245"/>
      <c r="L2" s="245"/>
      <c r="M2" s="245"/>
      <c r="N2" s="245"/>
      <c r="O2" s="246"/>
      <c r="Q2" s="230"/>
    </row>
    <row r="3" spans="1:17" s="189" customFormat="1" ht="6" customHeight="1">
      <c r="A3" s="1062" t="s">
        <v>463</v>
      </c>
      <c r="B3" s="1062"/>
      <c r="C3" s="1103" t="s">
        <v>570</v>
      </c>
      <c r="D3" s="400"/>
      <c r="E3" s="400"/>
      <c r="F3" s="400"/>
      <c r="G3" s="400"/>
      <c r="H3" s="400"/>
      <c r="I3" s="400"/>
      <c r="J3" s="401"/>
      <c r="K3" s="1103" t="s">
        <v>571</v>
      </c>
      <c r="L3" s="400"/>
      <c r="M3" s="402"/>
      <c r="N3" s="402"/>
      <c r="O3" s="402"/>
      <c r="Q3" s="231"/>
    </row>
    <row r="4" spans="1:17" s="189" customFormat="1" ht="6" customHeight="1">
      <c r="A4" s="1096"/>
      <c r="B4" s="1096"/>
      <c r="C4" s="1104"/>
      <c r="D4" s="1106" t="s">
        <v>468</v>
      </c>
      <c r="E4" s="232"/>
      <c r="F4" s="232"/>
      <c r="G4" s="232"/>
      <c r="H4" s="233"/>
      <c r="I4" s="1094" t="s">
        <v>466</v>
      </c>
      <c r="J4" s="1094" t="s">
        <v>397</v>
      </c>
      <c r="K4" s="1079"/>
      <c r="L4" s="1099" t="s">
        <v>481</v>
      </c>
      <c r="M4" s="1100"/>
      <c r="N4" s="1101"/>
      <c r="O4" s="1102" t="s">
        <v>466</v>
      </c>
      <c r="Q4" s="231"/>
    </row>
    <row r="5" spans="1:17" s="189" customFormat="1" ht="12.75" customHeight="1">
      <c r="A5" s="1096"/>
      <c r="B5" s="1096"/>
      <c r="C5" s="1104"/>
      <c r="D5" s="1089"/>
      <c r="E5" s="1089" t="s">
        <v>399</v>
      </c>
      <c r="F5" s="1089"/>
      <c r="G5" s="1089"/>
      <c r="H5" s="1098" t="s">
        <v>480</v>
      </c>
      <c r="I5" s="1094"/>
      <c r="J5" s="1094"/>
      <c r="K5" s="1079"/>
      <c r="L5" s="1093"/>
      <c r="M5" s="1087"/>
      <c r="N5" s="1088"/>
      <c r="O5" s="1102"/>
      <c r="Q5" s="231"/>
    </row>
    <row r="6" spans="1:17" s="189" customFormat="1" ht="30.75" customHeight="1">
      <c r="A6" s="1097"/>
      <c r="B6" s="1097"/>
      <c r="C6" s="1105"/>
      <c r="D6" s="1089"/>
      <c r="E6" s="191" t="s">
        <v>64</v>
      </c>
      <c r="F6" s="191" t="s">
        <v>248</v>
      </c>
      <c r="G6" s="191" t="s">
        <v>401</v>
      </c>
      <c r="H6" s="1098"/>
      <c r="I6" s="1094"/>
      <c r="J6" s="1094"/>
      <c r="K6" s="1093"/>
      <c r="L6" s="191" t="s">
        <v>396</v>
      </c>
      <c r="M6" s="191" t="s">
        <v>399</v>
      </c>
      <c r="N6" s="285" t="s">
        <v>480</v>
      </c>
      <c r="O6" s="1102"/>
      <c r="Q6" s="231"/>
    </row>
    <row r="7" spans="1:17" s="189" customFormat="1" ht="7.5" customHeight="1">
      <c r="A7" s="271"/>
      <c r="B7" s="271"/>
      <c r="C7" s="384" t="s">
        <v>165</v>
      </c>
      <c r="D7" s="194" t="s">
        <v>165</v>
      </c>
      <c r="E7" s="195" t="s">
        <v>165</v>
      </c>
      <c r="F7" s="195" t="s">
        <v>165</v>
      </c>
      <c r="G7" s="195" t="s">
        <v>165</v>
      </c>
      <c r="H7" s="196" t="s">
        <v>165</v>
      </c>
      <c r="I7" s="234" t="s">
        <v>165</v>
      </c>
      <c r="J7" s="196" t="s">
        <v>165</v>
      </c>
      <c r="K7" s="193" t="s">
        <v>165</v>
      </c>
      <c r="L7" s="194" t="s">
        <v>165</v>
      </c>
      <c r="M7" s="195" t="s">
        <v>165</v>
      </c>
      <c r="N7" s="196" t="s">
        <v>165</v>
      </c>
      <c r="O7" s="194" t="s">
        <v>165</v>
      </c>
      <c r="Q7" s="231"/>
    </row>
    <row r="8" spans="1:17" s="206" customFormat="1" ht="12" customHeight="1">
      <c r="A8" s="272" t="s">
        <v>43</v>
      </c>
      <c r="B8" s="313"/>
      <c r="C8" s="388">
        <v>94097</v>
      </c>
      <c r="D8" s="218">
        <v>80015</v>
      </c>
      <c r="E8" s="218">
        <v>74722</v>
      </c>
      <c r="F8" s="218">
        <v>20368</v>
      </c>
      <c r="G8" s="218">
        <v>45373</v>
      </c>
      <c r="H8" s="225">
        <v>5293</v>
      </c>
      <c r="I8" s="225">
        <v>508</v>
      </c>
      <c r="J8" s="221">
        <v>13551</v>
      </c>
      <c r="K8" s="242">
        <f>C8/'表23'!C8</f>
        <v>2.2483811617404603</v>
      </c>
      <c r="L8" s="243">
        <f>'表24'!D8/'表23'!D8</f>
        <v>2.849029731173224</v>
      </c>
      <c r="M8" s="252">
        <f>'表24'!E8/'表23'!E8</f>
        <v>2.806143908667568</v>
      </c>
      <c r="N8" s="252">
        <f>H8/'表23'!H8</f>
        <v>3.6328071379547016</v>
      </c>
      <c r="O8" s="243">
        <f>I8/'表23'!I8</f>
        <v>2.4541062801932365</v>
      </c>
      <c r="Q8" s="238"/>
    </row>
    <row r="9" spans="1:15" ht="12" customHeight="1">
      <c r="A9" s="273" t="s">
        <v>486</v>
      </c>
      <c r="B9" s="314"/>
      <c r="C9" s="386">
        <v>419</v>
      </c>
      <c r="D9" s="207">
        <v>371</v>
      </c>
      <c r="E9" s="208">
        <v>341</v>
      </c>
      <c r="F9" s="208">
        <v>108</v>
      </c>
      <c r="G9" s="208">
        <v>191</v>
      </c>
      <c r="H9" s="209">
        <v>30</v>
      </c>
      <c r="I9" s="210" t="s">
        <v>242</v>
      </c>
      <c r="J9" s="235">
        <v>48</v>
      </c>
      <c r="K9" s="236">
        <f>C9/'表23'!C9</f>
        <v>2.252688172043011</v>
      </c>
      <c r="L9" s="237">
        <f>'表24'!D9/'表23'!D9</f>
        <v>2.6884057971014492</v>
      </c>
      <c r="M9" s="249">
        <f>'表24'!E9/'表23'!E9</f>
        <v>2.643410852713178</v>
      </c>
      <c r="N9" s="250">
        <f>H9/'表23'!H9</f>
        <v>3.3333333333333335</v>
      </c>
      <c r="O9" s="403" t="s">
        <v>71</v>
      </c>
    </row>
    <row r="10" spans="1:15" ht="12" customHeight="1">
      <c r="A10" s="274" t="s">
        <v>487</v>
      </c>
      <c r="B10" s="315"/>
      <c r="C10" s="385">
        <v>504</v>
      </c>
      <c r="D10" s="197">
        <v>448</v>
      </c>
      <c r="E10" s="198">
        <v>371</v>
      </c>
      <c r="F10" s="198">
        <v>162</v>
      </c>
      <c r="G10" s="198">
        <v>175</v>
      </c>
      <c r="H10" s="199">
        <v>77</v>
      </c>
      <c r="I10" s="200">
        <v>12</v>
      </c>
      <c r="J10" s="235">
        <v>41</v>
      </c>
      <c r="K10" s="236">
        <f>C10/'表23'!C10</f>
        <v>2.3661971830985915</v>
      </c>
      <c r="L10" s="237">
        <f>'表24'!D10/'表23'!D10</f>
        <v>2.682634730538922</v>
      </c>
      <c r="M10" s="249">
        <f>'表24'!E10/'表23'!E10</f>
        <v>2.541095890410959</v>
      </c>
      <c r="N10" s="249">
        <f>H10/'表23'!H10</f>
        <v>3.6666666666666665</v>
      </c>
      <c r="O10" s="237">
        <f>I10/'表23'!I10</f>
        <v>3</v>
      </c>
    </row>
    <row r="11" spans="1:15" ht="12" customHeight="1">
      <c r="A11" s="274" t="s">
        <v>488</v>
      </c>
      <c r="B11" s="315"/>
      <c r="C11" s="385">
        <v>719</v>
      </c>
      <c r="D11" s="197">
        <v>635</v>
      </c>
      <c r="E11" s="198">
        <v>575</v>
      </c>
      <c r="F11" s="198">
        <v>240</v>
      </c>
      <c r="G11" s="198">
        <v>290</v>
      </c>
      <c r="H11" s="199">
        <v>60</v>
      </c>
      <c r="I11" s="200">
        <v>6</v>
      </c>
      <c r="J11" s="235">
        <v>78</v>
      </c>
      <c r="K11" s="236">
        <f>C11/'表23'!C11</f>
        <v>2.246875</v>
      </c>
      <c r="L11" s="237">
        <f>'表24'!D11/'表23'!D11</f>
        <v>2.6569037656903767</v>
      </c>
      <c r="M11" s="249">
        <f>'表24'!E11/'表23'!E11</f>
        <v>2.59009009009009</v>
      </c>
      <c r="N11" s="249">
        <f>H11/'表23'!H11</f>
        <v>3.5294117647058822</v>
      </c>
      <c r="O11" s="237">
        <f>I11/'表23'!I11</f>
        <v>2</v>
      </c>
    </row>
    <row r="12" spans="1:15" ht="12" customHeight="1">
      <c r="A12" s="274" t="s">
        <v>489</v>
      </c>
      <c r="B12" s="315"/>
      <c r="C12" s="385">
        <v>601</v>
      </c>
      <c r="D12" s="197">
        <v>559</v>
      </c>
      <c r="E12" s="198">
        <v>485</v>
      </c>
      <c r="F12" s="198">
        <v>164</v>
      </c>
      <c r="G12" s="198">
        <v>286</v>
      </c>
      <c r="H12" s="199">
        <v>74</v>
      </c>
      <c r="I12" s="200">
        <v>15</v>
      </c>
      <c r="J12" s="235">
        <v>27</v>
      </c>
      <c r="K12" s="236">
        <f>C12/'表23'!C12</f>
        <v>2.6830357142857144</v>
      </c>
      <c r="L12" s="237">
        <f>'表24'!D12/'表23'!D12</f>
        <v>2.8963730569948187</v>
      </c>
      <c r="M12" s="249">
        <f>'表24'!E12/'表23'!E12</f>
        <v>2.7714285714285714</v>
      </c>
      <c r="N12" s="249">
        <f>H12/'表23'!H12</f>
        <v>4.111111111111111</v>
      </c>
      <c r="O12" s="237">
        <f>I12/'表23'!I12</f>
        <v>3.75</v>
      </c>
    </row>
    <row r="13" spans="1:15" ht="12" customHeight="1">
      <c r="A13" s="275" t="s">
        <v>490</v>
      </c>
      <c r="B13" s="316"/>
      <c r="C13" s="387" t="s">
        <v>242</v>
      </c>
      <c r="D13" s="299" t="s">
        <v>242</v>
      </c>
      <c r="E13" s="145" t="s">
        <v>242</v>
      </c>
      <c r="F13" s="145" t="s">
        <v>242</v>
      </c>
      <c r="G13" s="145" t="s">
        <v>242</v>
      </c>
      <c r="H13" s="219" t="s">
        <v>242</v>
      </c>
      <c r="I13" s="220" t="s">
        <v>242</v>
      </c>
      <c r="J13" s="220" t="s">
        <v>242</v>
      </c>
      <c r="K13" s="303" t="s">
        <v>590</v>
      </c>
      <c r="L13" s="244" t="s">
        <v>590</v>
      </c>
      <c r="M13" s="251" t="s">
        <v>590</v>
      </c>
      <c r="N13" s="251" t="s">
        <v>491</v>
      </c>
      <c r="O13" s="244" t="s">
        <v>491</v>
      </c>
    </row>
    <row r="14" spans="1:15" ht="12" customHeight="1">
      <c r="A14" s="274" t="s">
        <v>492</v>
      </c>
      <c r="B14" s="315"/>
      <c r="C14" s="385">
        <v>6865</v>
      </c>
      <c r="D14" s="197">
        <v>5864</v>
      </c>
      <c r="E14" s="198">
        <v>5523</v>
      </c>
      <c r="F14" s="198">
        <v>1434</v>
      </c>
      <c r="G14" s="198">
        <v>3436</v>
      </c>
      <c r="H14" s="199">
        <v>341</v>
      </c>
      <c r="I14" s="200">
        <v>31</v>
      </c>
      <c r="J14" s="235">
        <v>967</v>
      </c>
      <c r="K14" s="236">
        <f>C14/'表23'!C14</f>
        <v>2.2574810917461363</v>
      </c>
      <c r="L14" s="237">
        <f>'表24'!D14/'表23'!D14</f>
        <v>2.846601941747573</v>
      </c>
      <c r="M14" s="249">
        <f>'表24'!E14/'表23'!E14</f>
        <v>2.816420193778684</v>
      </c>
      <c r="N14" s="250">
        <f>H14/'表23'!H14</f>
        <v>3.4444444444444446</v>
      </c>
      <c r="O14" s="404">
        <f>I14/'表23'!I14</f>
        <v>2.3846153846153846</v>
      </c>
    </row>
    <row r="15" spans="1:15" ht="12" customHeight="1">
      <c r="A15" s="274" t="s">
        <v>493</v>
      </c>
      <c r="B15" s="315"/>
      <c r="C15" s="385">
        <v>1938</v>
      </c>
      <c r="D15" s="197">
        <v>1747</v>
      </c>
      <c r="E15" s="198">
        <v>1640</v>
      </c>
      <c r="F15" s="198">
        <v>450</v>
      </c>
      <c r="G15" s="198">
        <v>1068</v>
      </c>
      <c r="H15" s="199">
        <v>107</v>
      </c>
      <c r="I15" s="200">
        <v>2</v>
      </c>
      <c r="J15" s="235">
        <v>189</v>
      </c>
      <c r="K15" s="236">
        <f>C15/'表23'!C15</f>
        <v>2.4438839848675915</v>
      </c>
      <c r="L15" s="237">
        <f>'表24'!D15/'表23'!D15</f>
        <v>2.8971807628524044</v>
      </c>
      <c r="M15" s="249">
        <f>'表24'!E15/'表23'!E15</f>
        <v>2.8472222222222223</v>
      </c>
      <c r="N15" s="249">
        <f>H15/'表23'!H15</f>
        <v>3.962962962962963</v>
      </c>
      <c r="O15" s="237">
        <f>I15/'表23'!I15</f>
        <v>2</v>
      </c>
    </row>
    <row r="16" spans="1:15" ht="12" customHeight="1">
      <c r="A16" s="274" t="s">
        <v>494</v>
      </c>
      <c r="B16" s="315"/>
      <c r="C16" s="385">
        <v>1362</v>
      </c>
      <c r="D16" s="197">
        <v>1199</v>
      </c>
      <c r="E16" s="198">
        <v>1073</v>
      </c>
      <c r="F16" s="198">
        <v>260</v>
      </c>
      <c r="G16" s="198">
        <v>679</v>
      </c>
      <c r="H16" s="199">
        <v>126</v>
      </c>
      <c r="I16" s="200">
        <v>15</v>
      </c>
      <c r="J16" s="235">
        <v>146</v>
      </c>
      <c r="K16" s="236">
        <f>C16/'表23'!C16</f>
        <v>2.449640287769784</v>
      </c>
      <c r="L16" s="237">
        <f>'表24'!D16/'表23'!D16</f>
        <v>2.9751861042183623</v>
      </c>
      <c r="M16" s="249">
        <f>'表24'!E16/'表23'!E16</f>
        <v>2.907859078590786</v>
      </c>
      <c r="N16" s="249">
        <f>H16/'表23'!H16</f>
        <v>3.7058823529411766</v>
      </c>
      <c r="O16" s="237">
        <f>I16/'表23'!I16</f>
        <v>2.5</v>
      </c>
    </row>
    <row r="17" spans="1:15" ht="12" customHeight="1">
      <c r="A17" s="274" t="s">
        <v>495</v>
      </c>
      <c r="B17" s="315"/>
      <c r="C17" s="385">
        <v>3310</v>
      </c>
      <c r="D17" s="197">
        <v>2968</v>
      </c>
      <c r="E17" s="198">
        <v>2746</v>
      </c>
      <c r="F17" s="198">
        <v>592</v>
      </c>
      <c r="G17" s="198">
        <v>1891</v>
      </c>
      <c r="H17" s="199">
        <v>222</v>
      </c>
      <c r="I17" s="200">
        <v>17</v>
      </c>
      <c r="J17" s="235">
        <v>325</v>
      </c>
      <c r="K17" s="236">
        <f>C17/'表23'!C17</f>
        <v>2.524790236460717</v>
      </c>
      <c r="L17" s="237">
        <f>'表24'!D17/'表23'!D17</f>
        <v>3.031664964249234</v>
      </c>
      <c r="M17" s="249">
        <f>'表24'!E17/'表23'!E17</f>
        <v>2.981541802388708</v>
      </c>
      <c r="N17" s="249">
        <f>H17/'表23'!H17</f>
        <v>3.8275862068965516</v>
      </c>
      <c r="O17" s="237">
        <f>I17/'表23'!I17</f>
        <v>2.4285714285714284</v>
      </c>
    </row>
    <row r="18" spans="1:15" ht="12" customHeight="1">
      <c r="A18" s="274" t="s">
        <v>496</v>
      </c>
      <c r="B18" s="315"/>
      <c r="C18" s="385">
        <v>2301</v>
      </c>
      <c r="D18" s="197">
        <v>1968</v>
      </c>
      <c r="E18" s="198">
        <v>1826</v>
      </c>
      <c r="F18" s="198">
        <v>570</v>
      </c>
      <c r="G18" s="198">
        <v>1049</v>
      </c>
      <c r="H18" s="199">
        <v>142</v>
      </c>
      <c r="I18" s="200">
        <v>14</v>
      </c>
      <c r="J18" s="235">
        <v>319</v>
      </c>
      <c r="K18" s="242">
        <f>C18/'表23'!C18</f>
        <v>2.2274927395934174</v>
      </c>
      <c r="L18" s="243">
        <f>'表24'!D18/'表23'!D18</f>
        <v>2.7796610169491527</v>
      </c>
      <c r="M18" s="252">
        <f>'表24'!E18/'表23'!E18</f>
        <v>2.7335329341317367</v>
      </c>
      <c r="N18" s="252">
        <f>H18/'表23'!H18</f>
        <v>3.55</v>
      </c>
      <c r="O18" s="243">
        <f>I18/'表23'!I18</f>
        <v>2.3333333333333335</v>
      </c>
    </row>
    <row r="19" spans="1:15" ht="12" customHeight="1">
      <c r="A19" s="273" t="s">
        <v>497</v>
      </c>
      <c r="B19" s="314"/>
      <c r="C19" s="386">
        <v>2035</v>
      </c>
      <c r="D19" s="207">
        <v>1629</v>
      </c>
      <c r="E19" s="208">
        <v>1488</v>
      </c>
      <c r="F19" s="208">
        <v>444</v>
      </c>
      <c r="G19" s="208">
        <v>882</v>
      </c>
      <c r="H19" s="209">
        <v>141</v>
      </c>
      <c r="I19" s="210">
        <v>9</v>
      </c>
      <c r="J19" s="239">
        <v>397</v>
      </c>
      <c r="K19" s="236">
        <f>C19/'表23'!C19</f>
        <v>2.0807770961145193</v>
      </c>
      <c r="L19" s="237">
        <f>'表24'!D19/'表23'!D19</f>
        <v>2.8232235701906414</v>
      </c>
      <c r="M19" s="249">
        <f>'表24'!E19/'表23'!E19</f>
        <v>2.7606679035250465</v>
      </c>
      <c r="N19" s="250">
        <f>H19/'表23'!H19</f>
        <v>3.710526315789474</v>
      </c>
      <c r="O19" s="404">
        <f>I19/'表23'!I19</f>
        <v>2.25</v>
      </c>
    </row>
    <row r="20" spans="1:15" ht="12" customHeight="1">
      <c r="A20" s="274" t="s">
        <v>498</v>
      </c>
      <c r="B20" s="315"/>
      <c r="C20" s="385">
        <v>1289</v>
      </c>
      <c r="D20" s="197">
        <v>1031</v>
      </c>
      <c r="E20" s="198">
        <v>926</v>
      </c>
      <c r="F20" s="198">
        <v>244</v>
      </c>
      <c r="G20" s="198">
        <v>559</v>
      </c>
      <c r="H20" s="199">
        <v>105</v>
      </c>
      <c r="I20" s="200">
        <v>8</v>
      </c>
      <c r="J20" s="235">
        <v>250</v>
      </c>
      <c r="K20" s="236">
        <f>C20/'表23'!C20</f>
        <v>2.0925324675324677</v>
      </c>
      <c r="L20" s="237">
        <f>'表24'!D20/'表23'!D20</f>
        <v>2.8480662983425415</v>
      </c>
      <c r="M20" s="249">
        <f>'表24'!E20/'表23'!E20</f>
        <v>2.7724550898203595</v>
      </c>
      <c r="N20" s="249">
        <f>H20/'表23'!H20</f>
        <v>3.75</v>
      </c>
      <c r="O20" s="237">
        <f>I20/'表23'!I20</f>
        <v>2</v>
      </c>
    </row>
    <row r="21" spans="1:15" ht="12" customHeight="1">
      <c r="A21" s="274" t="s">
        <v>499</v>
      </c>
      <c r="B21" s="315"/>
      <c r="C21" s="385">
        <v>2029</v>
      </c>
      <c r="D21" s="197">
        <v>1760</v>
      </c>
      <c r="E21" s="198">
        <v>1672</v>
      </c>
      <c r="F21" s="198">
        <v>436</v>
      </c>
      <c r="G21" s="198">
        <v>1109</v>
      </c>
      <c r="H21" s="199">
        <v>88</v>
      </c>
      <c r="I21" s="200">
        <v>15</v>
      </c>
      <c r="J21" s="235">
        <v>254</v>
      </c>
      <c r="K21" s="236">
        <f>C21/'表23'!C21</f>
        <v>2.3483796296296298</v>
      </c>
      <c r="L21" s="237">
        <f>'表24'!D21/'表23'!D21</f>
        <v>2.9139072847682117</v>
      </c>
      <c r="M21" s="249">
        <f>'表24'!E21/'表23'!E21</f>
        <v>2.882758620689655</v>
      </c>
      <c r="N21" s="249">
        <f>H21/'表23'!H21</f>
        <v>3.6666666666666665</v>
      </c>
      <c r="O21" s="237">
        <f>I21/'表23'!I21</f>
        <v>2.5</v>
      </c>
    </row>
    <row r="22" spans="1:15" ht="12" customHeight="1">
      <c r="A22" s="274" t="s">
        <v>500</v>
      </c>
      <c r="B22" s="315"/>
      <c r="C22" s="385">
        <v>4725</v>
      </c>
      <c r="D22" s="197">
        <v>4183</v>
      </c>
      <c r="E22" s="198">
        <v>3978</v>
      </c>
      <c r="F22" s="198">
        <v>1064</v>
      </c>
      <c r="G22" s="198">
        <v>2535</v>
      </c>
      <c r="H22" s="199">
        <v>205</v>
      </c>
      <c r="I22" s="200">
        <v>26</v>
      </c>
      <c r="J22" s="235">
        <v>516</v>
      </c>
      <c r="K22" s="236">
        <f>C22/'表23'!C22</f>
        <v>2.371987951807229</v>
      </c>
      <c r="L22" s="237">
        <f>'表24'!D22/'表23'!D22</f>
        <v>2.85724043715847</v>
      </c>
      <c r="M22" s="249">
        <f>'表24'!E22/'表23'!E22</f>
        <v>2.829302987197724</v>
      </c>
      <c r="N22" s="249">
        <f>H22/'表23'!H22</f>
        <v>3.5344827586206895</v>
      </c>
      <c r="O22" s="237">
        <f>I22/'表23'!I22</f>
        <v>2.1666666666666665</v>
      </c>
    </row>
    <row r="23" spans="1:15" ht="12" customHeight="1">
      <c r="A23" s="275" t="s">
        <v>501</v>
      </c>
      <c r="B23" s="316"/>
      <c r="C23" s="388">
        <v>1513</v>
      </c>
      <c r="D23" s="217">
        <v>1249</v>
      </c>
      <c r="E23" s="218">
        <v>1169</v>
      </c>
      <c r="F23" s="218">
        <v>360</v>
      </c>
      <c r="G23" s="218">
        <v>708</v>
      </c>
      <c r="H23" s="225">
        <v>80</v>
      </c>
      <c r="I23" s="220">
        <v>4</v>
      </c>
      <c r="J23" s="241">
        <v>260</v>
      </c>
      <c r="K23" s="242">
        <f>C23/'表23'!C23</f>
        <v>2.1339915373765868</v>
      </c>
      <c r="L23" s="243">
        <f>'表24'!D23/'表23'!D23</f>
        <v>2.7941834451901566</v>
      </c>
      <c r="M23" s="252">
        <f>'表24'!E23/'表23'!E23</f>
        <v>2.7505882352941176</v>
      </c>
      <c r="N23" s="252">
        <f>H23/'表23'!H23</f>
        <v>3.6363636363636362</v>
      </c>
      <c r="O23" s="243">
        <f>I23/'表23'!I23</f>
        <v>2</v>
      </c>
    </row>
    <row r="24" spans="1:15" ht="12" customHeight="1">
      <c r="A24" s="274" t="s">
        <v>502</v>
      </c>
      <c r="B24" s="315"/>
      <c r="C24" s="385">
        <v>2289</v>
      </c>
      <c r="D24" s="197">
        <v>1821</v>
      </c>
      <c r="E24" s="198">
        <v>1680</v>
      </c>
      <c r="F24" s="198">
        <v>540</v>
      </c>
      <c r="G24" s="198">
        <v>900</v>
      </c>
      <c r="H24" s="199">
        <v>141</v>
      </c>
      <c r="I24" s="200">
        <v>13</v>
      </c>
      <c r="J24" s="235">
        <v>455</v>
      </c>
      <c r="K24" s="236">
        <f>C24/'表23'!C24</f>
        <v>2.032859680284192</v>
      </c>
      <c r="L24" s="237">
        <f>'表24'!D24/'表23'!D24</f>
        <v>2.734234234234234</v>
      </c>
      <c r="M24" s="249">
        <f>'表24'!E24/'表23'!E24</f>
        <v>2.68370607028754</v>
      </c>
      <c r="N24" s="250">
        <f>H24/'表23'!H24</f>
        <v>3.525</v>
      </c>
      <c r="O24" s="404">
        <f>I24/'表23'!I24</f>
        <v>2.6</v>
      </c>
    </row>
    <row r="25" spans="1:15" ht="12" customHeight="1">
      <c r="A25" s="274" t="s">
        <v>503</v>
      </c>
      <c r="B25" s="315"/>
      <c r="C25" s="385">
        <v>850</v>
      </c>
      <c r="D25" s="197">
        <v>649</v>
      </c>
      <c r="E25" s="198">
        <v>606</v>
      </c>
      <c r="F25" s="198">
        <v>234</v>
      </c>
      <c r="G25" s="198">
        <v>308</v>
      </c>
      <c r="H25" s="199">
        <v>43</v>
      </c>
      <c r="I25" s="200" t="s">
        <v>242</v>
      </c>
      <c r="J25" s="235">
        <v>201</v>
      </c>
      <c r="K25" s="236">
        <f>C25/'表23'!C25</f>
        <v>1.8973214285714286</v>
      </c>
      <c r="L25" s="237">
        <f>'表24'!D25/'表23'!D25</f>
        <v>2.6275303643724697</v>
      </c>
      <c r="M25" s="249">
        <f>'表24'!E25/'表23'!E25</f>
        <v>2.578723404255319</v>
      </c>
      <c r="N25" s="249">
        <f>H25/'表23'!H25</f>
        <v>3.5833333333333335</v>
      </c>
      <c r="O25" s="405" t="s">
        <v>71</v>
      </c>
    </row>
    <row r="26" spans="1:15" ht="12" customHeight="1">
      <c r="A26" s="274" t="s">
        <v>504</v>
      </c>
      <c r="B26" s="315"/>
      <c r="C26" s="385">
        <v>1182</v>
      </c>
      <c r="D26" s="197">
        <v>956</v>
      </c>
      <c r="E26" s="198">
        <v>863</v>
      </c>
      <c r="F26" s="198">
        <v>232</v>
      </c>
      <c r="G26" s="198">
        <v>525</v>
      </c>
      <c r="H26" s="199">
        <v>93</v>
      </c>
      <c r="I26" s="200" t="s">
        <v>242</v>
      </c>
      <c r="J26" s="235">
        <v>226</v>
      </c>
      <c r="K26" s="236">
        <f>C26/'表23'!C26</f>
        <v>2.1107142857142858</v>
      </c>
      <c r="L26" s="237">
        <f>'表24'!D26/'表23'!D26</f>
        <v>2.8622754491017965</v>
      </c>
      <c r="M26" s="249">
        <f>'表24'!E26/'表23'!E26</f>
        <v>2.792880258899676</v>
      </c>
      <c r="N26" s="249">
        <f>H26/'表23'!H26</f>
        <v>3.72</v>
      </c>
      <c r="O26" s="405" t="s">
        <v>71</v>
      </c>
    </row>
    <row r="27" spans="1:15" ht="12" customHeight="1">
      <c r="A27" s="274" t="s">
        <v>505</v>
      </c>
      <c r="B27" s="315"/>
      <c r="C27" s="385">
        <v>642</v>
      </c>
      <c r="D27" s="197">
        <v>516</v>
      </c>
      <c r="E27" s="198">
        <v>475</v>
      </c>
      <c r="F27" s="198">
        <v>118</v>
      </c>
      <c r="G27" s="198">
        <v>289</v>
      </c>
      <c r="H27" s="199">
        <v>41</v>
      </c>
      <c r="I27" s="200">
        <v>9</v>
      </c>
      <c r="J27" s="235">
        <v>117</v>
      </c>
      <c r="K27" s="236">
        <f>C27/'表23'!C27</f>
        <v>2.111842105263158</v>
      </c>
      <c r="L27" s="237">
        <f>'表24'!D27/'表23'!D27</f>
        <v>2.8043478260869565</v>
      </c>
      <c r="M27" s="249">
        <f>'表24'!E27/'表23'!E27</f>
        <v>2.761627906976744</v>
      </c>
      <c r="N27" s="249">
        <f>H27/'表23'!H27</f>
        <v>3.4166666666666665</v>
      </c>
      <c r="O27" s="237">
        <f>I27/'表23'!I27</f>
        <v>3</v>
      </c>
    </row>
    <row r="28" spans="1:15" ht="12" customHeight="1">
      <c r="A28" s="274" t="s">
        <v>506</v>
      </c>
      <c r="B28" s="315"/>
      <c r="C28" s="385">
        <v>588</v>
      </c>
      <c r="D28" s="197">
        <v>495</v>
      </c>
      <c r="E28" s="198">
        <v>462</v>
      </c>
      <c r="F28" s="198">
        <v>102</v>
      </c>
      <c r="G28" s="198">
        <v>304</v>
      </c>
      <c r="H28" s="199">
        <v>33</v>
      </c>
      <c r="I28" s="200" t="s">
        <v>242</v>
      </c>
      <c r="J28" s="235">
        <v>93</v>
      </c>
      <c r="K28" s="242">
        <f>C28/'表23'!C28</f>
        <v>2.27027027027027</v>
      </c>
      <c r="L28" s="243">
        <f>'表24'!D28/'表23'!D28</f>
        <v>2.9819277108433737</v>
      </c>
      <c r="M28" s="252">
        <f>'表24'!E28/'表23'!E28</f>
        <v>2.9240506329113924</v>
      </c>
      <c r="N28" s="252">
        <f>H28/'表23'!H28</f>
        <v>4.125</v>
      </c>
      <c r="O28" s="244" t="s">
        <v>71</v>
      </c>
    </row>
    <row r="29" spans="1:15" ht="12" customHeight="1">
      <c r="A29" s="273" t="s">
        <v>507</v>
      </c>
      <c r="B29" s="314"/>
      <c r="C29" s="386">
        <v>981</v>
      </c>
      <c r="D29" s="207">
        <v>846</v>
      </c>
      <c r="E29" s="208">
        <v>791</v>
      </c>
      <c r="F29" s="208">
        <v>178</v>
      </c>
      <c r="G29" s="208">
        <v>534</v>
      </c>
      <c r="H29" s="209">
        <v>55</v>
      </c>
      <c r="I29" s="210">
        <v>2</v>
      </c>
      <c r="J29" s="239">
        <v>133</v>
      </c>
      <c r="K29" s="236">
        <f>C29/'表23'!C29</f>
        <v>2.358173076923077</v>
      </c>
      <c r="L29" s="237">
        <f>'表24'!D29/'表23'!D29</f>
        <v>3</v>
      </c>
      <c r="M29" s="249">
        <f>'表24'!E29/'表23'!E29</f>
        <v>2.951492537313433</v>
      </c>
      <c r="N29" s="250">
        <f>H29/'表23'!H29</f>
        <v>3.9285714285714284</v>
      </c>
      <c r="O29" s="404">
        <f>I29/'表23'!I29</f>
        <v>2</v>
      </c>
    </row>
    <row r="30" spans="1:15" ht="12" customHeight="1">
      <c r="A30" s="274" t="s">
        <v>508</v>
      </c>
      <c r="B30" s="315"/>
      <c r="C30" s="385">
        <v>2855</v>
      </c>
      <c r="D30" s="197">
        <v>2428</v>
      </c>
      <c r="E30" s="198">
        <v>2306</v>
      </c>
      <c r="F30" s="198">
        <v>672</v>
      </c>
      <c r="G30" s="198">
        <v>1385</v>
      </c>
      <c r="H30" s="199">
        <v>122</v>
      </c>
      <c r="I30" s="200">
        <v>13</v>
      </c>
      <c r="J30" s="235">
        <v>410</v>
      </c>
      <c r="K30" s="236">
        <f>C30/'表23'!C30</f>
        <v>2.2046332046332044</v>
      </c>
      <c r="L30" s="237">
        <f>'表24'!D30/'表23'!D30</f>
        <v>2.7622298065984072</v>
      </c>
      <c r="M30" s="249">
        <f>'表24'!E30/'表23'!E30</f>
        <v>2.7485101311084623</v>
      </c>
      <c r="N30" s="249">
        <f>H30/'表23'!H30</f>
        <v>3.05</v>
      </c>
      <c r="O30" s="237">
        <f>I30/'表23'!I30</f>
        <v>2.6</v>
      </c>
    </row>
    <row r="31" spans="1:15" ht="12" customHeight="1">
      <c r="A31" s="274" t="s">
        <v>509</v>
      </c>
      <c r="B31" s="315"/>
      <c r="C31" s="385">
        <v>545</v>
      </c>
      <c r="D31" s="197">
        <v>429</v>
      </c>
      <c r="E31" s="198">
        <v>396</v>
      </c>
      <c r="F31" s="198">
        <v>106</v>
      </c>
      <c r="G31" s="198">
        <v>169</v>
      </c>
      <c r="H31" s="199">
        <v>33</v>
      </c>
      <c r="I31" s="200">
        <v>2</v>
      </c>
      <c r="J31" s="235">
        <v>114</v>
      </c>
      <c r="K31" s="236">
        <f>C31/'表23'!C31</f>
        <v>1.9534050179211468</v>
      </c>
      <c r="L31" s="237">
        <f>'表24'!D31/'表23'!D31</f>
        <v>2.6158536585365852</v>
      </c>
      <c r="M31" s="249">
        <f>'表24'!E31/'表23'!E31</f>
        <v>2.6052631578947367</v>
      </c>
      <c r="N31" s="249">
        <f>H31/'表23'!H31</f>
        <v>2.75</v>
      </c>
      <c r="O31" s="237">
        <f>I31/'表23'!I31</f>
        <v>2</v>
      </c>
    </row>
    <row r="32" spans="1:15" ht="12" customHeight="1">
      <c r="A32" s="274" t="s">
        <v>510</v>
      </c>
      <c r="B32" s="315"/>
      <c r="C32" s="385">
        <v>1009</v>
      </c>
      <c r="D32" s="197">
        <v>736</v>
      </c>
      <c r="E32" s="198">
        <v>693</v>
      </c>
      <c r="F32" s="198">
        <v>254</v>
      </c>
      <c r="G32" s="198">
        <v>349</v>
      </c>
      <c r="H32" s="199">
        <v>43</v>
      </c>
      <c r="I32" s="200">
        <v>7</v>
      </c>
      <c r="J32" s="235">
        <v>266</v>
      </c>
      <c r="K32" s="236">
        <f>C32/'表23'!C32</f>
        <v>1.8345454545454545</v>
      </c>
      <c r="L32" s="237">
        <f>'表24'!D32/'表23'!D32</f>
        <v>2.619217081850534</v>
      </c>
      <c r="M32" s="249">
        <f>'表24'!E32/'表23'!E32</f>
        <v>2.576208178438662</v>
      </c>
      <c r="N32" s="249">
        <f>H32/'表23'!H32</f>
        <v>3.5833333333333335</v>
      </c>
      <c r="O32" s="237">
        <f>I32/'表23'!I32</f>
        <v>2.3333333333333335</v>
      </c>
    </row>
    <row r="33" spans="1:15" ht="12" customHeight="1">
      <c r="A33" s="275" t="s">
        <v>511</v>
      </c>
      <c r="B33" s="316"/>
      <c r="C33" s="388">
        <v>520</v>
      </c>
      <c r="D33" s="217">
        <v>434</v>
      </c>
      <c r="E33" s="218">
        <v>378</v>
      </c>
      <c r="F33" s="218">
        <v>120</v>
      </c>
      <c r="G33" s="218">
        <v>225</v>
      </c>
      <c r="H33" s="225">
        <v>56</v>
      </c>
      <c r="I33" s="220" t="s">
        <v>242</v>
      </c>
      <c r="J33" s="241">
        <v>86</v>
      </c>
      <c r="K33" s="242">
        <f>C33/'表23'!C33</f>
        <v>2.2222222222222223</v>
      </c>
      <c r="L33" s="243">
        <f>'表24'!D33/'表23'!D33</f>
        <v>2.9324324324324325</v>
      </c>
      <c r="M33" s="252">
        <f>'表24'!E33/'表23'!E33</f>
        <v>2.8</v>
      </c>
      <c r="N33" s="252">
        <f>H33/'表23'!H33</f>
        <v>4.3076923076923075</v>
      </c>
      <c r="O33" s="244" t="s">
        <v>491</v>
      </c>
    </row>
    <row r="34" spans="1:15" ht="12" customHeight="1">
      <c r="A34" s="274" t="s">
        <v>512</v>
      </c>
      <c r="B34" s="315"/>
      <c r="C34" s="385">
        <v>675</v>
      </c>
      <c r="D34" s="197">
        <v>556</v>
      </c>
      <c r="E34" s="198">
        <v>526</v>
      </c>
      <c r="F34" s="198">
        <v>160</v>
      </c>
      <c r="G34" s="198">
        <v>285</v>
      </c>
      <c r="H34" s="199">
        <v>30</v>
      </c>
      <c r="I34" s="200">
        <v>9</v>
      </c>
      <c r="J34" s="235">
        <v>110</v>
      </c>
      <c r="K34" s="236">
        <f>C34/'表23'!C34</f>
        <v>2.102803738317757</v>
      </c>
      <c r="L34" s="237">
        <f>'表24'!D34/'表23'!D34</f>
        <v>2.685990338164251</v>
      </c>
      <c r="M34" s="249">
        <f>'表24'!E34/'表23'!E34</f>
        <v>2.64321608040201</v>
      </c>
      <c r="N34" s="250">
        <f>H34/'表23'!H34</f>
        <v>3.75</v>
      </c>
      <c r="O34" s="404">
        <f>I34/'表23'!I34</f>
        <v>2.25</v>
      </c>
    </row>
    <row r="35" spans="1:15" ht="12" customHeight="1">
      <c r="A35" s="274" t="s">
        <v>513</v>
      </c>
      <c r="B35" s="315"/>
      <c r="C35" s="385">
        <v>2018</v>
      </c>
      <c r="D35" s="197">
        <v>1655</v>
      </c>
      <c r="E35" s="198">
        <v>1551</v>
      </c>
      <c r="F35" s="198">
        <v>492</v>
      </c>
      <c r="G35" s="198">
        <v>878</v>
      </c>
      <c r="H35" s="199">
        <v>104</v>
      </c>
      <c r="I35" s="200">
        <v>8</v>
      </c>
      <c r="J35" s="235">
        <v>355</v>
      </c>
      <c r="K35" s="236">
        <f>C35/'表23'!C35</f>
        <v>2.0977130977130978</v>
      </c>
      <c r="L35" s="237">
        <f>'表24'!D35/'表23'!D35</f>
        <v>2.744610281923715</v>
      </c>
      <c r="M35" s="249">
        <f>'表24'!E35/'表23'!E35</f>
        <v>2.7115384615384617</v>
      </c>
      <c r="N35" s="249">
        <f>H35/'表23'!H35</f>
        <v>3.3548387096774195</v>
      </c>
      <c r="O35" s="237">
        <f>I35/'表23'!I35</f>
        <v>2</v>
      </c>
    </row>
    <row r="36" spans="1:15" ht="12" customHeight="1">
      <c r="A36" s="274" t="s">
        <v>514</v>
      </c>
      <c r="B36" s="315"/>
      <c r="C36" s="385">
        <v>1631</v>
      </c>
      <c r="D36" s="197">
        <v>1431</v>
      </c>
      <c r="E36" s="198">
        <v>1346</v>
      </c>
      <c r="F36" s="198">
        <v>338</v>
      </c>
      <c r="G36" s="198">
        <v>862</v>
      </c>
      <c r="H36" s="199">
        <v>85</v>
      </c>
      <c r="I36" s="200">
        <v>6</v>
      </c>
      <c r="J36" s="235">
        <v>194</v>
      </c>
      <c r="K36" s="236">
        <f>C36/'表23'!C36</f>
        <v>2.3333333333333335</v>
      </c>
      <c r="L36" s="237">
        <f>'表24'!D36/'表23'!D36</f>
        <v>2.850597609561753</v>
      </c>
      <c r="M36" s="249">
        <f>'表24'!E36/'表23'!E36</f>
        <v>2.827731092436975</v>
      </c>
      <c r="N36" s="249">
        <f>H36/'表23'!H36</f>
        <v>3.269230769230769</v>
      </c>
      <c r="O36" s="237">
        <f>I36/'表23'!I36</f>
        <v>2</v>
      </c>
    </row>
    <row r="37" spans="1:15" ht="12" customHeight="1">
      <c r="A37" s="274" t="s">
        <v>515</v>
      </c>
      <c r="B37" s="315"/>
      <c r="C37" s="385">
        <v>1223</v>
      </c>
      <c r="D37" s="197">
        <v>896</v>
      </c>
      <c r="E37" s="198">
        <v>821</v>
      </c>
      <c r="F37" s="198">
        <v>242</v>
      </c>
      <c r="G37" s="198">
        <v>437</v>
      </c>
      <c r="H37" s="199">
        <v>75</v>
      </c>
      <c r="I37" s="200">
        <v>8</v>
      </c>
      <c r="J37" s="235">
        <v>315</v>
      </c>
      <c r="K37" s="236">
        <f>C37/'表23'!C37</f>
        <v>1.8873456790123457</v>
      </c>
      <c r="L37" s="237">
        <f>'表24'!D37/'表23'!D37</f>
        <v>2.731707317073171</v>
      </c>
      <c r="M37" s="249">
        <f>'表24'!E37/'表23'!E37</f>
        <v>2.6742671009771986</v>
      </c>
      <c r="N37" s="249">
        <f>H37/'表23'!H37</f>
        <v>3.5714285714285716</v>
      </c>
      <c r="O37" s="237">
        <f>I37/'表23'!I37</f>
        <v>2</v>
      </c>
    </row>
    <row r="38" spans="1:15" ht="12" customHeight="1">
      <c r="A38" s="274" t="s">
        <v>516</v>
      </c>
      <c r="B38" s="315"/>
      <c r="C38" s="385">
        <v>928</v>
      </c>
      <c r="D38" s="197">
        <v>646</v>
      </c>
      <c r="E38" s="198">
        <v>583</v>
      </c>
      <c r="F38" s="198">
        <v>164</v>
      </c>
      <c r="G38" s="198">
        <v>361</v>
      </c>
      <c r="H38" s="199">
        <v>63</v>
      </c>
      <c r="I38" s="200" t="s">
        <v>242</v>
      </c>
      <c r="J38" s="235">
        <v>282</v>
      </c>
      <c r="K38" s="242">
        <f>C38/'表23'!C38</f>
        <v>1.8231827111984282</v>
      </c>
      <c r="L38" s="243">
        <f>'表24'!D38/'表23'!D38</f>
        <v>2.845814977973568</v>
      </c>
      <c r="M38" s="252">
        <f>'表24'!E38/'表23'!E38</f>
        <v>2.7630331753554502</v>
      </c>
      <c r="N38" s="252">
        <f>H38/'表23'!H38</f>
        <v>3.9375</v>
      </c>
      <c r="O38" s="244" t="s">
        <v>71</v>
      </c>
    </row>
    <row r="39" spans="1:15" ht="12" customHeight="1">
      <c r="A39" s="273" t="s">
        <v>517</v>
      </c>
      <c r="B39" s="314"/>
      <c r="C39" s="386">
        <v>649</v>
      </c>
      <c r="D39" s="207">
        <v>463</v>
      </c>
      <c r="E39" s="208">
        <v>445</v>
      </c>
      <c r="F39" s="208">
        <v>148</v>
      </c>
      <c r="G39" s="208">
        <v>232</v>
      </c>
      <c r="H39" s="209">
        <v>18</v>
      </c>
      <c r="I39" s="210">
        <v>2</v>
      </c>
      <c r="J39" s="239">
        <v>184</v>
      </c>
      <c r="K39" s="236">
        <f>C39/'表23'!C39</f>
        <v>1.8333333333333333</v>
      </c>
      <c r="L39" s="237">
        <f>'表24'!D39/'表23'!D39</f>
        <v>2.739644970414201</v>
      </c>
      <c r="M39" s="249">
        <f>'表24'!E39/'表23'!E39</f>
        <v>2.680722891566265</v>
      </c>
      <c r="N39" s="250">
        <f>H39/'表23'!H39</f>
        <v>6</v>
      </c>
      <c r="O39" s="404">
        <f>I39/'表23'!I39</f>
        <v>2</v>
      </c>
    </row>
    <row r="40" spans="1:15" ht="12" customHeight="1">
      <c r="A40" s="274" t="s">
        <v>518</v>
      </c>
      <c r="B40" s="315"/>
      <c r="C40" s="385">
        <v>609</v>
      </c>
      <c r="D40" s="197">
        <v>520</v>
      </c>
      <c r="E40" s="198">
        <v>484</v>
      </c>
      <c r="F40" s="198">
        <v>124</v>
      </c>
      <c r="G40" s="198">
        <v>299</v>
      </c>
      <c r="H40" s="199">
        <v>36</v>
      </c>
      <c r="I40" s="200">
        <v>4</v>
      </c>
      <c r="J40" s="235">
        <v>85</v>
      </c>
      <c r="K40" s="236">
        <f>C40/'表23'!C40</f>
        <v>2.2555555555555555</v>
      </c>
      <c r="L40" s="237">
        <f>'表24'!D40/'表23'!D40</f>
        <v>2.841530054644809</v>
      </c>
      <c r="M40" s="249">
        <f>'表24'!E40/'表23'!E40</f>
        <v>2.7657142857142856</v>
      </c>
      <c r="N40" s="249">
        <f>H40/'表23'!H40</f>
        <v>4.5</v>
      </c>
      <c r="O40" s="237">
        <f>I40/'表23'!I40</f>
        <v>2</v>
      </c>
    </row>
    <row r="41" spans="1:15" ht="12" customHeight="1">
      <c r="A41" s="274" t="s">
        <v>519</v>
      </c>
      <c r="B41" s="315"/>
      <c r="C41" s="385">
        <v>1241</v>
      </c>
      <c r="D41" s="197">
        <v>1045</v>
      </c>
      <c r="E41" s="198">
        <v>971</v>
      </c>
      <c r="F41" s="198">
        <v>276</v>
      </c>
      <c r="G41" s="198">
        <v>589</v>
      </c>
      <c r="H41" s="199">
        <v>74</v>
      </c>
      <c r="I41" s="200">
        <v>10</v>
      </c>
      <c r="J41" s="235">
        <v>183</v>
      </c>
      <c r="K41" s="236">
        <f>C41/'表23'!C41</f>
        <v>2.244122965641953</v>
      </c>
      <c r="L41" s="237">
        <f>'表24'!D41/'表23'!D41</f>
        <v>2.863013698630137</v>
      </c>
      <c r="M41" s="249">
        <f>'表24'!E41/'表23'!E41</f>
        <v>2.8144927536231883</v>
      </c>
      <c r="N41" s="249">
        <f>H41/'表23'!H41</f>
        <v>3.7</v>
      </c>
      <c r="O41" s="237">
        <f>I41/'表23'!I41</f>
        <v>2.5</v>
      </c>
    </row>
    <row r="42" spans="1:15" ht="12" customHeight="1">
      <c r="A42" s="274" t="s">
        <v>520</v>
      </c>
      <c r="B42" s="315"/>
      <c r="C42" s="385">
        <v>1188</v>
      </c>
      <c r="D42" s="197">
        <v>1008</v>
      </c>
      <c r="E42" s="198">
        <v>962</v>
      </c>
      <c r="F42" s="198">
        <v>260</v>
      </c>
      <c r="G42" s="198">
        <v>607</v>
      </c>
      <c r="H42" s="199">
        <v>46</v>
      </c>
      <c r="I42" s="200">
        <v>9</v>
      </c>
      <c r="J42" s="235">
        <v>171</v>
      </c>
      <c r="K42" s="236">
        <f>C42/'表23'!C42</f>
        <v>2.25426944971537</v>
      </c>
      <c r="L42" s="237">
        <f>'表24'!D42/'表23'!D42</f>
        <v>2.8636363636363638</v>
      </c>
      <c r="M42" s="249">
        <f>'表24'!E42/'表23'!E42</f>
        <v>2.8294117647058825</v>
      </c>
      <c r="N42" s="249">
        <f>H42/'表23'!H42</f>
        <v>3.8333333333333335</v>
      </c>
      <c r="O42" s="237">
        <f>I42/'表23'!I42</f>
        <v>2.25</v>
      </c>
    </row>
    <row r="43" spans="1:15" ht="12" customHeight="1">
      <c r="A43" s="275" t="s">
        <v>521</v>
      </c>
      <c r="B43" s="316"/>
      <c r="C43" s="388">
        <v>445</v>
      </c>
      <c r="D43" s="217">
        <v>327</v>
      </c>
      <c r="E43" s="218">
        <v>294</v>
      </c>
      <c r="F43" s="218">
        <v>88</v>
      </c>
      <c r="G43" s="218">
        <v>157</v>
      </c>
      <c r="H43" s="225">
        <v>33</v>
      </c>
      <c r="I43" s="220">
        <v>4</v>
      </c>
      <c r="J43" s="241">
        <v>114</v>
      </c>
      <c r="K43" s="242">
        <f>C43/'表23'!C43</f>
        <v>1.8855932203389831</v>
      </c>
      <c r="L43" s="243">
        <f>'表24'!D43/'表23'!D43</f>
        <v>2.725</v>
      </c>
      <c r="M43" s="252">
        <f>'表24'!E43/'表23'!E43</f>
        <v>2.6486486486486487</v>
      </c>
      <c r="N43" s="252">
        <f>H43/'表23'!H43</f>
        <v>3.6666666666666665</v>
      </c>
      <c r="O43" s="243">
        <f>I43/'表23'!I43</f>
        <v>2</v>
      </c>
    </row>
    <row r="44" spans="1:15" ht="12" customHeight="1">
      <c r="A44" s="274" t="s">
        <v>522</v>
      </c>
      <c r="B44" s="315"/>
      <c r="C44" s="385">
        <v>3590</v>
      </c>
      <c r="D44" s="197">
        <v>3168</v>
      </c>
      <c r="E44" s="198">
        <v>3074</v>
      </c>
      <c r="F44" s="198">
        <v>716</v>
      </c>
      <c r="G44" s="198">
        <v>2023</v>
      </c>
      <c r="H44" s="199">
        <v>94</v>
      </c>
      <c r="I44" s="200">
        <v>27</v>
      </c>
      <c r="J44" s="235">
        <v>395</v>
      </c>
      <c r="K44" s="236">
        <f>C44/'表23'!C44</f>
        <v>2.3965287049399198</v>
      </c>
      <c r="L44" s="237">
        <f>'表24'!D44/'表23'!D44</f>
        <v>2.901098901098901</v>
      </c>
      <c r="M44" s="249">
        <f>'表24'!E44/'表23'!E44</f>
        <v>2.891815616180621</v>
      </c>
      <c r="N44" s="250">
        <f>H44/'表23'!H44</f>
        <v>3.2413793103448274</v>
      </c>
      <c r="O44" s="404">
        <f>I44/'表23'!I44</f>
        <v>2.4545454545454546</v>
      </c>
    </row>
    <row r="45" spans="1:15" ht="12" customHeight="1">
      <c r="A45" s="274" t="s">
        <v>523</v>
      </c>
      <c r="B45" s="315"/>
      <c r="C45" s="385">
        <v>590</v>
      </c>
      <c r="D45" s="197">
        <v>491</v>
      </c>
      <c r="E45" s="198">
        <v>451</v>
      </c>
      <c r="F45" s="198">
        <v>120</v>
      </c>
      <c r="G45" s="198">
        <v>201</v>
      </c>
      <c r="H45" s="199">
        <v>40</v>
      </c>
      <c r="I45" s="200">
        <v>3</v>
      </c>
      <c r="J45" s="235">
        <v>96</v>
      </c>
      <c r="K45" s="236">
        <f>C45/'表23'!C45</f>
        <v>2.13768115942029</v>
      </c>
      <c r="L45" s="237">
        <f>'表24'!D45/'表23'!D45</f>
        <v>2.7430167597765363</v>
      </c>
      <c r="M45" s="249">
        <f>'表24'!E45/'表23'!E45</f>
        <v>2.6845238095238093</v>
      </c>
      <c r="N45" s="249">
        <f>H45/'表23'!H45</f>
        <v>3.6363636363636362</v>
      </c>
      <c r="O45" s="237">
        <f>I45/'表23'!I45</f>
        <v>3</v>
      </c>
    </row>
    <row r="46" spans="1:15" ht="12" customHeight="1">
      <c r="A46" s="274" t="s">
        <v>524</v>
      </c>
      <c r="B46" s="315"/>
      <c r="C46" s="385">
        <v>609</v>
      </c>
      <c r="D46" s="197">
        <v>464</v>
      </c>
      <c r="E46" s="198">
        <v>393</v>
      </c>
      <c r="F46" s="198">
        <v>106</v>
      </c>
      <c r="G46" s="198">
        <v>222</v>
      </c>
      <c r="H46" s="199">
        <v>71</v>
      </c>
      <c r="I46" s="200">
        <v>8</v>
      </c>
      <c r="J46" s="235">
        <v>137</v>
      </c>
      <c r="K46" s="236">
        <f>C46/'表23'!C46</f>
        <v>2.03</v>
      </c>
      <c r="L46" s="237">
        <f>'表24'!D46/'表23'!D46</f>
        <v>2.9182389937106916</v>
      </c>
      <c r="M46" s="249">
        <f>'表24'!E46/'表23'!E46</f>
        <v>2.767605633802817</v>
      </c>
      <c r="N46" s="249">
        <f>H46/'表23'!H46</f>
        <v>4.176470588235294</v>
      </c>
      <c r="O46" s="237">
        <f>I46/'表23'!I46</f>
        <v>2</v>
      </c>
    </row>
    <row r="47" spans="1:15" ht="12" customHeight="1">
      <c r="A47" s="274" t="s">
        <v>525</v>
      </c>
      <c r="B47" s="315"/>
      <c r="C47" s="385">
        <v>883</v>
      </c>
      <c r="D47" s="197">
        <v>773</v>
      </c>
      <c r="E47" s="198">
        <v>688</v>
      </c>
      <c r="F47" s="198">
        <v>146</v>
      </c>
      <c r="G47" s="198">
        <v>485</v>
      </c>
      <c r="H47" s="199">
        <v>85</v>
      </c>
      <c r="I47" s="200">
        <v>7</v>
      </c>
      <c r="J47" s="235">
        <v>103</v>
      </c>
      <c r="K47" s="236">
        <f>C47/'表23'!C47</f>
        <v>2.4664804469273744</v>
      </c>
      <c r="L47" s="237">
        <f>'表24'!D47/'表23'!D47</f>
        <v>3.0674603174603177</v>
      </c>
      <c r="M47" s="249">
        <f>'表24'!E47/'表23'!E47</f>
        <v>2.991304347826087</v>
      </c>
      <c r="N47" s="249">
        <f>H47/'表23'!H47</f>
        <v>3.8636363636363638</v>
      </c>
      <c r="O47" s="237">
        <f>I47/'表23'!I47</f>
        <v>2.3333333333333335</v>
      </c>
    </row>
    <row r="48" spans="1:15" ht="12" customHeight="1">
      <c r="A48" s="274" t="s">
        <v>526</v>
      </c>
      <c r="B48" s="315"/>
      <c r="C48" s="385">
        <v>874</v>
      </c>
      <c r="D48" s="197">
        <v>705</v>
      </c>
      <c r="E48" s="198">
        <v>652</v>
      </c>
      <c r="F48" s="198">
        <v>184</v>
      </c>
      <c r="G48" s="198">
        <v>354</v>
      </c>
      <c r="H48" s="199">
        <v>53</v>
      </c>
      <c r="I48" s="200">
        <v>7</v>
      </c>
      <c r="J48" s="235">
        <v>160</v>
      </c>
      <c r="K48" s="242">
        <f>C48/'表23'!C48</f>
        <v>2.071090047393365</v>
      </c>
      <c r="L48" s="243">
        <f>'表24'!D48/'表23'!D48</f>
        <v>2.7325581395348837</v>
      </c>
      <c r="M48" s="252">
        <f>'表24'!E48/'表23'!E48</f>
        <v>2.6721311475409837</v>
      </c>
      <c r="N48" s="252">
        <f>H48/'表23'!H48</f>
        <v>3.7857142857142856</v>
      </c>
      <c r="O48" s="243">
        <f>I48/'表23'!I48</f>
        <v>2.3333333333333335</v>
      </c>
    </row>
    <row r="49" spans="1:17" ht="12" customHeight="1">
      <c r="A49" s="273" t="s">
        <v>527</v>
      </c>
      <c r="B49" s="314"/>
      <c r="C49" s="386">
        <v>1024</v>
      </c>
      <c r="D49" s="207">
        <v>854</v>
      </c>
      <c r="E49" s="208">
        <v>794</v>
      </c>
      <c r="F49" s="208">
        <v>220</v>
      </c>
      <c r="G49" s="208">
        <v>474</v>
      </c>
      <c r="H49" s="209">
        <v>60</v>
      </c>
      <c r="I49" s="210">
        <v>9</v>
      </c>
      <c r="J49" s="239">
        <v>161</v>
      </c>
      <c r="K49" s="236">
        <f>C49/'表23'!C49</f>
        <v>2.1974248927038627</v>
      </c>
      <c r="L49" s="237">
        <f>'表24'!D49/'表23'!D49</f>
        <v>2.827814569536424</v>
      </c>
      <c r="M49" s="249">
        <f>'表24'!E49/'表23'!E49</f>
        <v>2.7569444444444446</v>
      </c>
      <c r="N49" s="250">
        <f>H49/'表23'!H49</f>
        <v>4.285714285714286</v>
      </c>
      <c r="O49" s="404">
        <f>I49/'表23'!I49</f>
        <v>3</v>
      </c>
      <c r="Q49" s="247"/>
    </row>
    <row r="50" spans="1:15" ht="12" customHeight="1">
      <c r="A50" s="274" t="s">
        <v>528</v>
      </c>
      <c r="B50" s="315"/>
      <c r="C50" s="385">
        <v>634</v>
      </c>
      <c r="D50" s="197">
        <v>492</v>
      </c>
      <c r="E50" s="198">
        <v>469</v>
      </c>
      <c r="F50" s="198">
        <v>134</v>
      </c>
      <c r="G50" s="198">
        <v>280</v>
      </c>
      <c r="H50" s="199">
        <v>23</v>
      </c>
      <c r="I50" s="200">
        <v>2</v>
      </c>
      <c r="J50" s="235">
        <v>140</v>
      </c>
      <c r="K50" s="236">
        <f>C50/'表23'!C50</f>
        <v>2.0126984126984127</v>
      </c>
      <c r="L50" s="237">
        <f>'表24'!D50/'表23'!D50</f>
        <v>2.8275862068965516</v>
      </c>
      <c r="M50" s="249">
        <f>'表24'!E50/'表23'!E50</f>
        <v>2.825301204819277</v>
      </c>
      <c r="N50" s="249">
        <f>H50/'表23'!H50</f>
        <v>2.875</v>
      </c>
      <c r="O50" s="237">
        <f>I50/'表23'!I50</f>
        <v>2</v>
      </c>
    </row>
    <row r="51" spans="1:15" ht="12" customHeight="1">
      <c r="A51" s="274" t="s">
        <v>529</v>
      </c>
      <c r="B51" s="315"/>
      <c r="C51" s="385">
        <v>3895</v>
      </c>
      <c r="D51" s="197">
        <v>3355</v>
      </c>
      <c r="E51" s="198">
        <v>3164</v>
      </c>
      <c r="F51" s="198">
        <v>712</v>
      </c>
      <c r="G51" s="198">
        <v>1998</v>
      </c>
      <c r="H51" s="199">
        <v>191</v>
      </c>
      <c r="I51" s="200">
        <v>14</v>
      </c>
      <c r="J51" s="235">
        <v>526</v>
      </c>
      <c r="K51" s="236">
        <f>C51/'表23'!C51</f>
        <v>2.3365326934613075</v>
      </c>
      <c r="L51" s="237">
        <f>'表24'!D51/'表23'!D51</f>
        <v>2.953345070422535</v>
      </c>
      <c r="M51" s="249">
        <f>'表24'!E51/'表23'!E51</f>
        <v>2.9296296296296296</v>
      </c>
      <c r="N51" s="249">
        <f>H51/'表23'!H51</f>
        <v>3.4107142857142856</v>
      </c>
      <c r="O51" s="237">
        <f>I51/'表23'!I51</f>
        <v>2.8</v>
      </c>
    </row>
    <row r="52" spans="1:15" ht="12" customHeight="1">
      <c r="A52" s="274" t="s">
        <v>530</v>
      </c>
      <c r="B52" s="315"/>
      <c r="C52" s="385">
        <v>2472</v>
      </c>
      <c r="D52" s="197">
        <v>2133</v>
      </c>
      <c r="E52" s="198">
        <v>2026</v>
      </c>
      <c r="F52" s="198">
        <v>448</v>
      </c>
      <c r="G52" s="198">
        <v>1317</v>
      </c>
      <c r="H52" s="199">
        <v>107</v>
      </c>
      <c r="I52" s="200">
        <v>13</v>
      </c>
      <c r="J52" s="235">
        <v>326</v>
      </c>
      <c r="K52" s="236">
        <f>C52/'表23'!C52</f>
        <v>2.33648393194707</v>
      </c>
      <c r="L52" s="237">
        <f>'表24'!D52/'表23'!D52</f>
        <v>2.9299450549450547</v>
      </c>
      <c r="M52" s="249">
        <f>'表24'!E52/'表23'!E52</f>
        <v>2.9067431850789096</v>
      </c>
      <c r="N52" s="249">
        <f>H52/'表23'!H52</f>
        <v>3.4516129032258065</v>
      </c>
      <c r="O52" s="237">
        <f>I52/'表23'!I52</f>
        <v>3.25</v>
      </c>
    </row>
    <row r="53" spans="1:15" ht="12" customHeight="1">
      <c r="A53" s="275" t="s">
        <v>531</v>
      </c>
      <c r="B53" s="316"/>
      <c r="C53" s="388">
        <v>2260</v>
      </c>
      <c r="D53" s="217">
        <v>1995</v>
      </c>
      <c r="E53" s="218">
        <v>1866</v>
      </c>
      <c r="F53" s="218">
        <v>502</v>
      </c>
      <c r="G53" s="218">
        <v>1145</v>
      </c>
      <c r="H53" s="225">
        <v>129</v>
      </c>
      <c r="I53" s="220">
        <v>8</v>
      </c>
      <c r="J53" s="241">
        <v>257</v>
      </c>
      <c r="K53" s="242">
        <f>C53/'表23'!C53</f>
        <v>2.3492723492723493</v>
      </c>
      <c r="L53" s="243">
        <f>'表24'!D53/'表23'!D53</f>
        <v>2.8459343794579173</v>
      </c>
      <c r="M53" s="252">
        <f>'表24'!E53/'表23'!E53</f>
        <v>2.8102409638554215</v>
      </c>
      <c r="N53" s="252">
        <f>H53/'表23'!H53</f>
        <v>3.4864864864864864</v>
      </c>
      <c r="O53" s="243">
        <f>I53/'表23'!I53</f>
        <v>2</v>
      </c>
    </row>
    <row r="54" spans="1:15" ht="12" customHeight="1">
      <c r="A54" s="274" t="s">
        <v>532</v>
      </c>
      <c r="B54" s="315"/>
      <c r="C54" s="385">
        <v>2799</v>
      </c>
      <c r="D54" s="197">
        <v>2391</v>
      </c>
      <c r="E54" s="198">
        <v>2253</v>
      </c>
      <c r="F54" s="198">
        <v>532</v>
      </c>
      <c r="G54" s="198">
        <v>1495</v>
      </c>
      <c r="H54" s="199">
        <v>138</v>
      </c>
      <c r="I54" s="200">
        <v>11</v>
      </c>
      <c r="J54" s="235">
        <v>397</v>
      </c>
      <c r="K54" s="236">
        <f>C54/'表23'!C54</f>
        <v>2.296144380639869</v>
      </c>
      <c r="L54" s="237">
        <f>'表24'!D54/'表23'!D54</f>
        <v>2.9265605875153</v>
      </c>
      <c r="M54" s="249">
        <f>'表24'!E54/'表23'!E54</f>
        <v>2.8921694480102698</v>
      </c>
      <c r="N54" s="250">
        <f>H54/'表23'!H54</f>
        <v>3.6315789473684212</v>
      </c>
      <c r="O54" s="404">
        <f>I54/'表23'!I54</f>
        <v>2.2</v>
      </c>
    </row>
    <row r="55" spans="1:15" ht="12" customHeight="1">
      <c r="A55" s="274" t="s">
        <v>533</v>
      </c>
      <c r="B55" s="315"/>
      <c r="C55" s="385">
        <v>1884</v>
      </c>
      <c r="D55" s="197">
        <v>1694</v>
      </c>
      <c r="E55" s="198">
        <v>1590</v>
      </c>
      <c r="F55" s="198">
        <v>376</v>
      </c>
      <c r="G55" s="198">
        <v>1039</v>
      </c>
      <c r="H55" s="199">
        <v>104</v>
      </c>
      <c r="I55" s="200">
        <v>4</v>
      </c>
      <c r="J55" s="235">
        <v>186</v>
      </c>
      <c r="K55" s="236">
        <f>C55/'表23'!C55</f>
        <v>2.462745098039216</v>
      </c>
      <c r="L55" s="237">
        <f>'表24'!D55/'表23'!D55</f>
        <v>2.930795847750865</v>
      </c>
      <c r="M55" s="249">
        <f>'表24'!E55/'表23'!E55</f>
        <v>2.912087912087912</v>
      </c>
      <c r="N55" s="249">
        <f>H55/'表23'!H55</f>
        <v>3.25</v>
      </c>
      <c r="O55" s="237">
        <f>I55/'表23'!I55</f>
        <v>4</v>
      </c>
    </row>
    <row r="56" spans="1:15" ht="12" customHeight="1">
      <c r="A56" s="274" t="s">
        <v>534</v>
      </c>
      <c r="B56" s="315"/>
      <c r="C56" s="385">
        <v>2036</v>
      </c>
      <c r="D56" s="197">
        <v>1728</v>
      </c>
      <c r="E56" s="198">
        <v>1628</v>
      </c>
      <c r="F56" s="198">
        <v>418</v>
      </c>
      <c r="G56" s="198">
        <v>1021</v>
      </c>
      <c r="H56" s="199">
        <v>100</v>
      </c>
      <c r="I56" s="200">
        <v>6</v>
      </c>
      <c r="J56" s="235">
        <v>302</v>
      </c>
      <c r="K56" s="236">
        <f>C56/'表23'!C56</f>
        <v>2.2622222222222224</v>
      </c>
      <c r="L56" s="237">
        <f>'表24'!D56/'表23'!D56</f>
        <v>2.904201680672269</v>
      </c>
      <c r="M56" s="249">
        <f>'表24'!E56/'表23'!E56</f>
        <v>2.871252204585538</v>
      </c>
      <c r="N56" s="249">
        <f>H56/'表23'!H56</f>
        <v>3.5714285714285716</v>
      </c>
      <c r="O56" s="237">
        <f>I56/'表23'!I56</f>
        <v>2</v>
      </c>
    </row>
    <row r="57" spans="1:15" ht="12" customHeight="1">
      <c r="A57" s="274" t="s">
        <v>535</v>
      </c>
      <c r="B57" s="315"/>
      <c r="C57" s="385">
        <v>1066</v>
      </c>
      <c r="D57" s="197">
        <v>819</v>
      </c>
      <c r="E57" s="198">
        <v>772</v>
      </c>
      <c r="F57" s="198">
        <v>258</v>
      </c>
      <c r="G57" s="198">
        <v>421</v>
      </c>
      <c r="H57" s="199">
        <v>47</v>
      </c>
      <c r="I57" s="200">
        <v>16</v>
      </c>
      <c r="J57" s="235">
        <v>231</v>
      </c>
      <c r="K57" s="236">
        <f>C57/'表23'!C57</f>
        <v>1.9925233644859812</v>
      </c>
      <c r="L57" s="237">
        <f>'表24'!D57/'表23'!D57</f>
        <v>2.739130434782609</v>
      </c>
      <c r="M57" s="249">
        <f>'表24'!E57/'表23'!E57</f>
        <v>2.6805555555555554</v>
      </c>
      <c r="N57" s="249">
        <f>H57/'表23'!H57</f>
        <v>4.2727272727272725</v>
      </c>
      <c r="O57" s="237">
        <f>I57/'表23'!I57</f>
        <v>3.2</v>
      </c>
    </row>
    <row r="58" spans="1:15" ht="12" customHeight="1">
      <c r="A58" s="274" t="s">
        <v>536</v>
      </c>
      <c r="B58" s="315"/>
      <c r="C58" s="385">
        <v>1471</v>
      </c>
      <c r="D58" s="197">
        <v>1402</v>
      </c>
      <c r="E58" s="198">
        <v>1300</v>
      </c>
      <c r="F58" s="198">
        <v>294</v>
      </c>
      <c r="G58" s="198">
        <v>890</v>
      </c>
      <c r="H58" s="199">
        <v>102</v>
      </c>
      <c r="I58" s="200">
        <v>2</v>
      </c>
      <c r="J58" s="235">
        <v>67</v>
      </c>
      <c r="K58" s="242">
        <f>C58/'表23'!C58</f>
        <v>2.7702448210922785</v>
      </c>
      <c r="L58" s="243">
        <f>'表24'!D58/'表23'!D58</f>
        <v>3.0280777537796975</v>
      </c>
      <c r="M58" s="252">
        <f>'表24'!E58/'表23'!E58</f>
        <v>2.9748283752860414</v>
      </c>
      <c r="N58" s="252">
        <f>H58/'表23'!H58</f>
        <v>3.923076923076923</v>
      </c>
      <c r="O58" s="243">
        <f>I58/'表23'!I58</f>
        <v>2</v>
      </c>
    </row>
    <row r="59" spans="1:15" ht="12" customHeight="1">
      <c r="A59" s="273" t="s">
        <v>537</v>
      </c>
      <c r="B59" s="314"/>
      <c r="C59" s="386">
        <v>1227</v>
      </c>
      <c r="D59" s="207">
        <v>1135</v>
      </c>
      <c r="E59" s="208">
        <v>1028</v>
      </c>
      <c r="F59" s="208">
        <v>382</v>
      </c>
      <c r="G59" s="208">
        <v>543</v>
      </c>
      <c r="H59" s="209">
        <v>107</v>
      </c>
      <c r="I59" s="210">
        <v>5</v>
      </c>
      <c r="J59" s="239">
        <v>85</v>
      </c>
      <c r="K59" s="236">
        <f>C59/'表23'!C59</f>
        <v>2.454</v>
      </c>
      <c r="L59" s="237">
        <f>'表24'!D59/'表23'!D59</f>
        <v>2.754854368932039</v>
      </c>
      <c r="M59" s="249">
        <f>'表24'!E59/'表23'!E59</f>
        <v>2.6632124352331608</v>
      </c>
      <c r="N59" s="250">
        <f>H59/'表23'!H59</f>
        <v>4.115384615384615</v>
      </c>
      <c r="O59" s="404">
        <f>I59/'表23'!I59</f>
        <v>2.5</v>
      </c>
    </row>
    <row r="60" spans="1:15" ht="12" customHeight="1">
      <c r="A60" s="274" t="s">
        <v>538</v>
      </c>
      <c r="B60" s="315"/>
      <c r="C60" s="385">
        <v>4199</v>
      </c>
      <c r="D60" s="197">
        <v>3662</v>
      </c>
      <c r="E60" s="198">
        <v>3432</v>
      </c>
      <c r="F60" s="198">
        <v>920</v>
      </c>
      <c r="G60" s="198">
        <v>1889</v>
      </c>
      <c r="H60" s="199">
        <v>230</v>
      </c>
      <c r="I60" s="200">
        <v>31</v>
      </c>
      <c r="J60" s="235">
        <v>506</v>
      </c>
      <c r="K60" s="236">
        <f>C60/'表23'!C60</f>
        <v>2.2907801418439715</v>
      </c>
      <c r="L60" s="237">
        <f>'表24'!D60/'表23'!D60</f>
        <v>2.784790874524715</v>
      </c>
      <c r="M60" s="249">
        <f>'表24'!E60/'表23'!E60</f>
        <v>2.7434052757793763</v>
      </c>
      <c r="N60" s="249">
        <f>H60/'表23'!H60</f>
        <v>3.59375</v>
      </c>
      <c r="O60" s="237">
        <f>I60/'表23'!I60</f>
        <v>2.5833333333333335</v>
      </c>
    </row>
    <row r="61" spans="1:15" ht="12" customHeight="1">
      <c r="A61" s="274" t="s">
        <v>539</v>
      </c>
      <c r="B61" s="315"/>
      <c r="C61" s="385">
        <v>2856</v>
      </c>
      <c r="D61" s="197">
        <v>2409</v>
      </c>
      <c r="E61" s="198">
        <v>2275</v>
      </c>
      <c r="F61" s="198">
        <v>690</v>
      </c>
      <c r="G61" s="198">
        <v>1165</v>
      </c>
      <c r="H61" s="199">
        <v>134</v>
      </c>
      <c r="I61" s="200">
        <v>18</v>
      </c>
      <c r="J61" s="235">
        <v>429</v>
      </c>
      <c r="K61" s="236">
        <f>C61/'表23'!C61</f>
        <v>2.1377245508982035</v>
      </c>
      <c r="L61" s="237">
        <f>'表24'!D61/'表23'!D61</f>
        <v>2.6766666666666667</v>
      </c>
      <c r="M61" s="249">
        <f>'表24'!E61/'表23'!E61</f>
        <v>2.6515151515151514</v>
      </c>
      <c r="N61" s="249">
        <f>H61/'表23'!H61</f>
        <v>3.1904761904761907</v>
      </c>
      <c r="O61" s="237">
        <f>I61/'表23'!I61</f>
        <v>2.5714285714285716</v>
      </c>
    </row>
    <row r="62" spans="1:15" ht="12" customHeight="1">
      <c r="A62" s="274" t="s">
        <v>540</v>
      </c>
      <c r="B62" s="315"/>
      <c r="C62" s="385">
        <v>1566</v>
      </c>
      <c r="D62" s="197">
        <v>1441</v>
      </c>
      <c r="E62" s="198">
        <v>1346</v>
      </c>
      <c r="F62" s="198">
        <v>524</v>
      </c>
      <c r="G62" s="198">
        <v>678</v>
      </c>
      <c r="H62" s="199">
        <v>95</v>
      </c>
      <c r="I62" s="200" t="s">
        <v>242</v>
      </c>
      <c r="J62" s="235">
        <v>125</v>
      </c>
      <c r="K62" s="236">
        <f>C62/'表23'!C62</f>
        <v>2.3619909502262444</v>
      </c>
      <c r="L62" s="237">
        <f>'表24'!D62/'表23'!D62</f>
        <v>2.6784386617100373</v>
      </c>
      <c r="M62" s="249">
        <f>'表24'!E62/'表23'!E62</f>
        <v>2.6186770428015564</v>
      </c>
      <c r="N62" s="249">
        <f>H62/'表23'!H62</f>
        <v>3.9583333333333335</v>
      </c>
      <c r="O62" s="405" t="s">
        <v>71</v>
      </c>
    </row>
    <row r="63" spans="1:15" ht="12" customHeight="1">
      <c r="A63" s="275" t="s">
        <v>541</v>
      </c>
      <c r="B63" s="316"/>
      <c r="C63" s="388">
        <v>1045</v>
      </c>
      <c r="D63" s="217">
        <v>962</v>
      </c>
      <c r="E63" s="218">
        <v>861</v>
      </c>
      <c r="F63" s="218">
        <v>310</v>
      </c>
      <c r="G63" s="218">
        <v>467</v>
      </c>
      <c r="H63" s="225">
        <v>101</v>
      </c>
      <c r="I63" s="220">
        <v>10</v>
      </c>
      <c r="J63" s="241">
        <v>73</v>
      </c>
      <c r="K63" s="242">
        <f>C63/'表23'!C63</f>
        <v>2.476303317535545</v>
      </c>
      <c r="L63" s="243">
        <f>'表24'!D63/'表23'!D63</f>
        <v>2.7884057971014493</v>
      </c>
      <c r="M63" s="252">
        <f>'表24'!E63/'表23'!E63</f>
        <v>2.682242990654206</v>
      </c>
      <c r="N63" s="252">
        <f>H63/'表23'!H63</f>
        <v>4.208333333333333</v>
      </c>
      <c r="O63" s="243">
        <f>I63/'表23'!I63</f>
        <v>2.5</v>
      </c>
    </row>
    <row r="64" spans="1:15" ht="12" customHeight="1">
      <c r="A64" s="274" t="s">
        <v>542</v>
      </c>
      <c r="B64" s="315"/>
      <c r="C64" s="385">
        <v>2378</v>
      </c>
      <c r="D64" s="197">
        <v>1835</v>
      </c>
      <c r="E64" s="198">
        <v>1735</v>
      </c>
      <c r="F64" s="198">
        <v>410</v>
      </c>
      <c r="G64" s="198">
        <v>947</v>
      </c>
      <c r="H64" s="199">
        <v>100</v>
      </c>
      <c r="I64" s="200">
        <v>17</v>
      </c>
      <c r="J64" s="235">
        <v>526</v>
      </c>
      <c r="K64" s="236">
        <f>C64/'表23'!C64</f>
        <v>2.02901023890785</v>
      </c>
      <c r="L64" s="237">
        <f>'表24'!D64/'表23'!D64</f>
        <v>2.871674491392801</v>
      </c>
      <c r="M64" s="249">
        <f>'表24'!E64/'表23'!E64</f>
        <v>2.8489326765188836</v>
      </c>
      <c r="N64" s="250">
        <f>H64/'表23'!H64</f>
        <v>3.3333333333333335</v>
      </c>
      <c r="O64" s="404">
        <f>I64/'表23'!I64</f>
        <v>2.4285714285714284</v>
      </c>
    </row>
    <row r="65" spans="1:15" ht="12" customHeight="1">
      <c r="A65" s="274" t="s">
        <v>460</v>
      </c>
      <c r="B65" s="315"/>
      <c r="C65" s="385">
        <v>1316</v>
      </c>
      <c r="D65" s="197">
        <v>956</v>
      </c>
      <c r="E65" s="198">
        <v>898</v>
      </c>
      <c r="F65" s="198">
        <v>356</v>
      </c>
      <c r="G65" s="198">
        <v>492</v>
      </c>
      <c r="H65" s="199">
        <v>58</v>
      </c>
      <c r="I65" s="200">
        <v>8</v>
      </c>
      <c r="J65" s="235">
        <v>352</v>
      </c>
      <c r="K65" s="236">
        <f>C65/'表23'!C65</f>
        <v>1.893525179856115</v>
      </c>
      <c r="L65" s="237">
        <f>'表24'!D65/'表23'!D65</f>
        <v>2.803519061583578</v>
      </c>
      <c r="M65" s="249">
        <f>'表24'!E65/'表23'!E65</f>
        <v>2.746177370030581</v>
      </c>
      <c r="N65" s="249">
        <f>H65/'表23'!H65</f>
        <v>4.142857142857143</v>
      </c>
      <c r="O65" s="237">
        <f>I65/'表23'!I65</f>
        <v>4</v>
      </c>
    </row>
    <row r="66" spans="1:15" ht="12" customHeight="1">
      <c r="A66" s="274" t="s">
        <v>461</v>
      </c>
      <c r="B66" s="315"/>
      <c r="C66" s="385">
        <v>1057</v>
      </c>
      <c r="D66" s="197">
        <v>1034</v>
      </c>
      <c r="E66" s="198">
        <v>943</v>
      </c>
      <c r="F66" s="198">
        <v>134</v>
      </c>
      <c r="G66" s="198">
        <v>745</v>
      </c>
      <c r="H66" s="199">
        <v>91</v>
      </c>
      <c r="I66" s="200">
        <v>2</v>
      </c>
      <c r="J66" s="235">
        <v>21</v>
      </c>
      <c r="K66" s="236">
        <f>C66/'表23'!C66</f>
        <v>3.203030303030303</v>
      </c>
      <c r="L66" s="237">
        <f>'表24'!D66/'表23'!D66</f>
        <v>3.357142857142857</v>
      </c>
      <c r="M66" s="249">
        <f>'表24'!E66/'表23'!E66</f>
        <v>3.2857142857142856</v>
      </c>
      <c r="N66" s="249">
        <f>H66/'表23'!H66</f>
        <v>4.333333333333333</v>
      </c>
      <c r="O66" s="237">
        <f>I66/'表23'!I66</f>
        <v>2</v>
      </c>
    </row>
    <row r="67" spans="1:15" ht="12" customHeight="1">
      <c r="A67" s="276" t="s">
        <v>462</v>
      </c>
      <c r="B67" s="317"/>
      <c r="C67" s="406">
        <v>688</v>
      </c>
      <c r="D67" s="407">
        <v>649</v>
      </c>
      <c r="E67" s="375">
        <v>638</v>
      </c>
      <c r="F67" s="375">
        <v>100</v>
      </c>
      <c r="G67" s="375">
        <v>529</v>
      </c>
      <c r="H67" s="392">
        <v>11</v>
      </c>
      <c r="I67" s="393" t="s">
        <v>242</v>
      </c>
      <c r="J67" s="393">
        <v>39</v>
      </c>
      <c r="K67" s="408">
        <f>C67/'表23'!C67</f>
        <v>2.84297520661157</v>
      </c>
      <c r="L67" s="409">
        <f>'表24'!D67/'表23'!D67</f>
        <v>3.1970443349753697</v>
      </c>
      <c r="M67" s="410">
        <f>'表24'!E67/'表23'!E67</f>
        <v>3.19</v>
      </c>
      <c r="N67" s="411" t="s">
        <v>543</v>
      </c>
      <c r="O67" s="412" t="s">
        <v>71</v>
      </c>
    </row>
    <row r="68" spans="9:15" ht="12">
      <c r="I68" s="1095" t="s">
        <v>677</v>
      </c>
      <c r="J68" s="1095"/>
      <c r="K68" s="1095"/>
      <c r="L68" s="1095"/>
      <c r="M68" s="1095"/>
      <c r="N68" s="1095"/>
      <c r="O68" s="1095"/>
    </row>
  </sheetData>
  <sheetProtection/>
  <mergeCells count="11">
    <mergeCell ref="D4:D6"/>
    <mergeCell ref="I4:I6"/>
    <mergeCell ref="J4:J6"/>
    <mergeCell ref="I68:O68"/>
    <mergeCell ref="A3:B6"/>
    <mergeCell ref="H5:H6"/>
    <mergeCell ref="E5:G5"/>
    <mergeCell ref="L4:N5"/>
    <mergeCell ref="O4:O6"/>
    <mergeCell ref="K3:K6"/>
    <mergeCell ref="C3:C6"/>
  </mergeCells>
  <printOptions horizontalCentered="1"/>
  <pageMargins left="0.5511811023622047" right="0.3937007874015748" top="0.7874015748031497" bottom="0.1968503937007874" header="0.1968503937007874" footer="0.31496062992125984"/>
  <pageSetup firstPageNumber="36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6"/>
  <sheetViews>
    <sheetView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9.625" style="5" customWidth="1"/>
    <col min="2" max="2" width="0.875" style="5" customWidth="1"/>
    <col min="3" max="3" width="13.125" style="5" customWidth="1"/>
    <col min="4" max="8" width="13.125" style="4" customWidth="1"/>
    <col min="9" max="16384" width="9.00390625" style="5" customWidth="1"/>
  </cols>
  <sheetData>
    <row r="1" spans="1:3" ht="13.5">
      <c r="A1" s="847" t="s">
        <v>561</v>
      </c>
      <c r="B1" s="132"/>
      <c r="C1" s="132"/>
    </row>
    <row r="2" ht="6" customHeight="1"/>
    <row r="3" spans="1:8" ht="16.5" customHeight="1">
      <c r="A3" s="1051" t="s">
        <v>370</v>
      </c>
      <c r="B3" s="1111"/>
      <c r="C3" s="1117" t="s">
        <v>475</v>
      </c>
      <c r="D3" s="1055" t="s">
        <v>476</v>
      </c>
      <c r="E3" s="1057"/>
      <c r="F3" s="1120" t="s">
        <v>477</v>
      </c>
      <c r="G3" s="1121"/>
      <c r="H3" s="1107" t="s">
        <v>698</v>
      </c>
    </row>
    <row r="4" spans="1:8" ht="16.5" customHeight="1">
      <c r="A4" s="1054"/>
      <c r="B4" s="1112"/>
      <c r="C4" s="1118"/>
      <c r="D4" s="1115" t="s">
        <v>375</v>
      </c>
      <c r="E4" s="1115" t="s">
        <v>699</v>
      </c>
      <c r="F4" s="1110" t="s">
        <v>478</v>
      </c>
      <c r="G4" s="1056" t="s">
        <v>479</v>
      </c>
      <c r="H4" s="1108"/>
    </row>
    <row r="5" spans="1:8" ht="16.5" customHeight="1">
      <c r="A5" s="1113"/>
      <c r="B5" s="1114"/>
      <c r="C5" s="1119"/>
      <c r="D5" s="1116"/>
      <c r="E5" s="1116"/>
      <c r="F5" s="1110"/>
      <c r="G5" s="1056"/>
      <c r="H5" s="1109"/>
    </row>
    <row r="6" spans="1:8" s="71" customFormat="1" ht="7.5" customHeight="1">
      <c r="A6" s="69"/>
      <c r="B6" s="70"/>
      <c r="C6" s="76" t="s">
        <v>1</v>
      </c>
      <c r="D6" s="138" t="s">
        <v>1</v>
      </c>
      <c r="E6" s="277" t="s">
        <v>1</v>
      </c>
      <c r="F6" s="140" t="s">
        <v>1</v>
      </c>
      <c r="G6" s="140" t="s">
        <v>1</v>
      </c>
      <c r="H6" s="139" t="s">
        <v>1</v>
      </c>
    </row>
    <row r="7" spans="1:10" ht="12" customHeight="1">
      <c r="A7" s="143" t="s">
        <v>273</v>
      </c>
      <c r="B7" s="144"/>
      <c r="C7" s="286">
        <v>82073</v>
      </c>
      <c r="D7" s="279">
        <v>40685</v>
      </c>
      <c r="E7" s="287">
        <v>39218</v>
      </c>
      <c r="F7" s="279">
        <v>33921</v>
      </c>
      <c r="G7" s="279">
        <v>4827</v>
      </c>
      <c r="H7" s="280">
        <v>7467</v>
      </c>
      <c r="J7"/>
    </row>
    <row r="8" spans="1:10" ht="12" customHeight="1">
      <c r="A8" s="150" t="s">
        <v>274</v>
      </c>
      <c r="B8" s="151"/>
      <c r="C8" s="413">
        <v>377</v>
      </c>
      <c r="D8" s="278">
        <v>209</v>
      </c>
      <c r="E8" s="288">
        <v>202</v>
      </c>
      <c r="F8" s="278">
        <v>153</v>
      </c>
      <c r="G8" s="278">
        <v>19</v>
      </c>
      <c r="H8" s="283">
        <v>15</v>
      </c>
      <c r="J8"/>
    </row>
    <row r="9" spans="1:10" ht="12" customHeight="1">
      <c r="A9" s="150" t="s">
        <v>275</v>
      </c>
      <c r="B9" s="151"/>
      <c r="C9" s="414">
        <v>454</v>
      </c>
      <c r="D9" s="278">
        <v>245</v>
      </c>
      <c r="E9" s="288">
        <v>240</v>
      </c>
      <c r="F9" s="278">
        <v>199</v>
      </c>
      <c r="G9" s="278">
        <v>33</v>
      </c>
      <c r="H9" s="283">
        <v>10</v>
      </c>
      <c r="J9"/>
    </row>
    <row r="10" spans="1:10" ht="12" customHeight="1">
      <c r="A10" s="150" t="s">
        <v>276</v>
      </c>
      <c r="B10" s="151"/>
      <c r="C10" s="414">
        <v>640</v>
      </c>
      <c r="D10" s="278">
        <v>321</v>
      </c>
      <c r="E10" s="288">
        <v>314</v>
      </c>
      <c r="F10" s="278">
        <v>311</v>
      </c>
      <c r="G10" s="278">
        <v>27</v>
      </c>
      <c r="H10" s="283">
        <v>8</v>
      </c>
      <c r="J10"/>
    </row>
    <row r="11" spans="1:10" ht="12" customHeight="1">
      <c r="A11" s="150" t="s">
        <v>277</v>
      </c>
      <c r="B11" s="151"/>
      <c r="C11" s="414">
        <v>563</v>
      </c>
      <c r="D11" s="278">
        <v>258</v>
      </c>
      <c r="E11" s="288">
        <v>253</v>
      </c>
      <c r="F11" s="278">
        <v>251</v>
      </c>
      <c r="G11" s="278">
        <v>29</v>
      </c>
      <c r="H11" s="283">
        <v>54</v>
      </c>
      <c r="J11"/>
    </row>
    <row r="12" spans="1:10" ht="12" customHeight="1">
      <c r="A12" s="150" t="s">
        <v>278</v>
      </c>
      <c r="B12" s="151"/>
      <c r="C12" s="379" t="s">
        <v>242</v>
      </c>
      <c r="D12" s="417" t="s">
        <v>242</v>
      </c>
      <c r="E12" s="418" t="s">
        <v>242</v>
      </c>
      <c r="F12" s="417" t="s">
        <v>242</v>
      </c>
      <c r="G12" s="417" t="s">
        <v>242</v>
      </c>
      <c r="H12" s="817" t="s">
        <v>242</v>
      </c>
      <c r="J12"/>
    </row>
    <row r="13" spans="1:10" ht="12" customHeight="1">
      <c r="A13" s="157" t="s">
        <v>279</v>
      </c>
      <c r="B13" s="158"/>
      <c r="C13" s="419">
        <v>6005</v>
      </c>
      <c r="D13" s="278">
        <v>2962</v>
      </c>
      <c r="E13" s="288">
        <v>2856</v>
      </c>
      <c r="F13" s="278">
        <v>2501</v>
      </c>
      <c r="G13" s="278">
        <v>401</v>
      </c>
      <c r="H13" s="283">
        <v>542</v>
      </c>
      <c r="J13"/>
    </row>
    <row r="14" spans="1:10" ht="12" customHeight="1">
      <c r="A14" s="150" t="s">
        <v>280</v>
      </c>
      <c r="B14" s="151"/>
      <c r="C14" s="414">
        <v>1632</v>
      </c>
      <c r="D14" s="278">
        <v>798</v>
      </c>
      <c r="E14" s="288">
        <v>785</v>
      </c>
      <c r="F14" s="278">
        <v>675</v>
      </c>
      <c r="G14" s="278">
        <v>117</v>
      </c>
      <c r="H14" s="283">
        <v>159</v>
      </c>
      <c r="J14"/>
    </row>
    <row r="15" spans="1:10" ht="12" customHeight="1">
      <c r="A15" s="150" t="s">
        <v>281</v>
      </c>
      <c r="B15" s="151"/>
      <c r="C15" s="414">
        <v>1172</v>
      </c>
      <c r="D15" s="278">
        <v>561</v>
      </c>
      <c r="E15" s="288">
        <v>536</v>
      </c>
      <c r="F15" s="278">
        <v>486</v>
      </c>
      <c r="G15" s="278">
        <v>82</v>
      </c>
      <c r="H15" s="283">
        <v>125</v>
      </c>
      <c r="J15"/>
    </row>
    <row r="16" spans="1:10" ht="12" customHeight="1">
      <c r="A16" s="150" t="s">
        <v>282</v>
      </c>
      <c r="B16" s="151"/>
      <c r="C16" s="414">
        <v>2785</v>
      </c>
      <c r="D16" s="278">
        <v>1251</v>
      </c>
      <c r="E16" s="288">
        <v>1220</v>
      </c>
      <c r="F16" s="278">
        <v>1230</v>
      </c>
      <c r="G16" s="278">
        <v>233</v>
      </c>
      <c r="H16" s="283">
        <v>304</v>
      </c>
      <c r="J16"/>
    </row>
    <row r="17" spans="1:10" ht="12" customHeight="1">
      <c r="A17" s="143" t="s">
        <v>283</v>
      </c>
      <c r="B17" s="144"/>
      <c r="C17" s="415">
        <v>2029</v>
      </c>
      <c r="D17" s="279">
        <v>1021</v>
      </c>
      <c r="E17" s="287">
        <v>982</v>
      </c>
      <c r="F17" s="279">
        <v>891</v>
      </c>
      <c r="G17" s="279">
        <v>118</v>
      </c>
      <c r="H17" s="280">
        <v>117</v>
      </c>
      <c r="J17"/>
    </row>
    <row r="18" spans="1:10" ht="12" customHeight="1">
      <c r="A18" s="150" t="s">
        <v>284</v>
      </c>
      <c r="B18" s="151"/>
      <c r="C18" s="414">
        <v>1745</v>
      </c>
      <c r="D18" s="278">
        <v>836</v>
      </c>
      <c r="E18" s="288">
        <v>800</v>
      </c>
      <c r="F18" s="278">
        <v>642</v>
      </c>
      <c r="G18" s="278">
        <v>65</v>
      </c>
      <c r="H18" s="283">
        <v>267</v>
      </c>
      <c r="J18"/>
    </row>
    <row r="19" spans="1:10" ht="12" customHeight="1">
      <c r="A19" s="150" t="s">
        <v>285</v>
      </c>
      <c r="B19" s="151"/>
      <c r="C19" s="414">
        <v>1129</v>
      </c>
      <c r="D19" s="278">
        <v>584</v>
      </c>
      <c r="E19" s="288">
        <v>563</v>
      </c>
      <c r="F19" s="278">
        <v>405</v>
      </c>
      <c r="G19" s="278">
        <v>53</v>
      </c>
      <c r="H19" s="283">
        <v>140</v>
      </c>
      <c r="J19"/>
    </row>
    <row r="20" spans="1:10" ht="12" customHeight="1">
      <c r="A20" s="150" t="s">
        <v>286</v>
      </c>
      <c r="B20" s="151"/>
      <c r="C20" s="414">
        <v>1716</v>
      </c>
      <c r="D20" s="278">
        <v>893</v>
      </c>
      <c r="E20" s="288">
        <v>872</v>
      </c>
      <c r="F20" s="278">
        <v>669</v>
      </c>
      <c r="G20" s="278">
        <v>120</v>
      </c>
      <c r="H20" s="283">
        <v>154</v>
      </c>
      <c r="J20"/>
    </row>
    <row r="21" spans="1:10" ht="12" customHeight="1">
      <c r="A21" s="150" t="s">
        <v>287</v>
      </c>
      <c r="B21" s="151"/>
      <c r="C21" s="414">
        <v>3947</v>
      </c>
      <c r="D21" s="278">
        <v>1859</v>
      </c>
      <c r="E21" s="288">
        <v>1814</v>
      </c>
      <c r="F21" s="278">
        <v>1695</v>
      </c>
      <c r="G21" s="278">
        <v>237</v>
      </c>
      <c r="H21" s="283">
        <v>393</v>
      </c>
      <c r="J21"/>
    </row>
    <row r="22" spans="1:10" ht="12" customHeight="1">
      <c r="A22" s="150" t="s">
        <v>288</v>
      </c>
      <c r="B22" s="151"/>
      <c r="C22" s="415">
        <v>1319</v>
      </c>
      <c r="D22" s="279">
        <v>651</v>
      </c>
      <c r="E22" s="287">
        <v>631</v>
      </c>
      <c r="F22" s="279">
        <v>550</v>
      </c>
      <c r="G22" s="279">
        <v>77</v>
      </c>
      <c r="H22" s="280">
        <v>118</v>
      </c>
      <c r="J22"/>
    </row>
    <row r="23" spans="1:10" ht="12" customHeight="1">
      <c r="A23" s="157" t="s">
        <v>289</v>
      </c>
      <c r="B23" s="158"/>
      <c r="C23" s="414">
        <v>2023</v>
      </c>
      <c r="D23" s="278">
        <v>987</v>
      </c>
      <c r="E23" s="288">
        <v>958</v>
      </c>
      <c r="F23" s="278">
        <v>853</v>
      </c>
      <c r="G23" s="278">
        <v>111</v>
      </c>
      <c r="H23" s="283">
        <v>183</v>
      </c>
      <c r="J23"/>
    </row>
    <row r="24" spans="1:10" ht="12" customHeight="1">
      <c r="A24" s="150" t="s">
        <v>290</v>
      </c>
      <c r="B24" s="151"/>
      <c r="C24" s="414">
        <v>764</v>
      </c>
      <c r="D24" s="278">
        <v>385</v>
      </c>
      <c r="E24" s="288">
        <v>371</v>
      </c>
      <c r="F24" s="278">
        <v>310</v>
      </c>
      <c r="G24" s="278">
        <v>39</v>
      </c>
      <c r="H24" s="283">
        <v>69</v>
      </c>
      <c r="J24"/>
    </row>
    <row r="25" spans="1:10" ht="12" customHeight="1">
      <c r="A25" s="150" t="s">
        <v>291</v>
      </c>
      <c r="B25" s="151"/>
      <c r="C25" s="414">
        <v>1005</v>
      </c>
      <c r="D25" s="278">
        <v>515</v>
      </c>
      <c r="E25" s="288">
        <v>497</v>
      </c>
      <c r="F25" s="278">
        <v>387</v>
      </c>
      <c r="G25" s="278">
        <v>54</v>
      </c>
      <c r="H25" s="283">
        <v>103</v>
      </c>
      <c r="J25"/>
    </row>
    <row r="26" spans="1:10" ht="12" customHeight="1">
      <c r="A26" s="150" t="s">
        <v>292</v>
      </c>
      <c r="B26" s="151"/>
      <c r="C26" s="414">
        <v>576</v>
      </c>
      <c r="D26" s="278">
        <v>311</v>
      </c>
      <c r="E26" s="288">
        <v>303</v>
      </c>
      <c r="F26" s="278">
        <v>221</v>
      </c>
      <c r="G26" s="278">
        <v>43</v>
      </c>
      <c r="H26" s="283">
        <v>44</v>
      </c>
      <c r="J26"/>
    </row>
    <row r="27" spans="1:10" ht="12" customHeight="1">
      <c r="A27" s="143" t="s">
        <v>293</v>
      </c>
      <c r="B27" s="144"/>
      <c r="C27" s="415">
        <v>499</v>
      </c>
      <c r="D27" s="279">
        <v>234</v>
      </c>
      <c r="E27" s="287">
        <v>229</v>
      </c>
      <c r="F27" s="279">
        <v>196</v>
      </c>
      <c r="G27" s="279">
        <v>40</v>
      </c>
      <c r="H27" s="280">
        <v>69</v>
      </c>
      <c r="J27"/>
    </row>
    <row r="28" spans="1:10" ht="12" customHeight="1">
      <c r="A28" s="150" t="s">
        <v>294</v>
      </c>
      <c r="B28" s="151"/>
      <c r="C28" s="414">
        <v>843</v>
      </c>
      <c r="D28" s="278">
        <v>434</v>
      </c>
      <c r="E28" s="288">
        <v>422</v>
      </c>
      <c r="F28" s="278">
        <v>335</v>
      </c>
      <c r="G28" s="278">
        <v>65</v>
      </c>
      <c r="H28" s="283">
        <v>74</v>
      </c>
      <c r="J28"/>
    </row>
    <row r="29" spans="1:10" ht="12" customHeight="1">
      <c r="A29" s="150" t="s">
        <v>295</v>
      </c>
      <c r="B29" s="151"/>
      <c r="C29" s="414">
        <v>2481</v>
      </c>
      <c r="D29" s="278">
        <v>1288</v>
      </c>
      <c r="E29" s="288">
        <v>1243</v>
      </c>
      <c r="F29" s="278">
        <v>1045</v>
      </c>
      <c r="G29" s="278">
        <v>139</v>
      </c>
      <c r="H29" s="283">
        <v>148</v>
      </c>
      <c r="J29"/>
    </row>
    <row r="30" spans="1:10" ht="12" customHeight="1">
      <c r="A30" s="150" t="s">
        <v>296</v>
      </c>
      <c r="B30" s="151"/>
      <c r="C30" s="414">
        <v>486</v>
      </c>
      <c r="D30" s="278">
        <v>186</v>
      </c>
      <c r="E30" s="288">
        <v>171</v>
      </c>
      <c r="F30" s="278">
        <v>192</v>
      </c>
      <c r="G30" s="278">
        <v>21</v>
      </c>
      <c r="H30" s="283">
        <v>108</v>
      </c>
      <c r="J30"/>
    </row>
    <row r="31" spans="1:10" ht="12" customHeight="1">
      <c r="A31" s="150" t="s">
        <v>297</v>
      </c>
      <c r="B31" s="151"/>
      <c r="C31" s="414">
        <v>943</v>
      </c>
      <c r="D31" s="283">
        <v>441</v>
      </c>
      <c r="E31" s="288">
        <v>431</v>
      </c>
      <c r="F31" s="278">
        <v>363</v>
      </c>
      <c r="G31" s="278">
        <v>30</v>
      </c>
      <c r="H31" s="283">
        <v>139</v>
      </c>
      <c r="J31"/>
    </row>
    <row r="32" spans="1:10" ht="12" customHeight="1">
      <c r="A32" s="150" t="s">
        <v>298</v>
      </c>
      <c r="B32" s="151"/>
      <c r="C32" s="415">
        <v>523</v>
      </c>
      <c r="D32" s="280">
        <v>231</v>
      </c>
      <c r="E32" s="287">
        <v>227</v>
      </c>
      <c r="F32" s="279">
        <v>266</v>
      </c>
      <c r="G32" s="279">
        <v>91</v>
      </c>
      <c r="H32" s="280">
        <v>26</v>
      </c>
      <c r="J32"/>
    </row>
    <row r="33" spans="1:10" ht="12" customHeight="1">
      <c r="A33" s="157" t="s">
        <v>299</v>
      </c>
      <c r="B33" s="158"/>
      <c r="C33" s="414">
        <v>583</v>
      </c>
      <c r="D33" s="278">
        <v>335</v>
      </c>
      <c r="E33" s="288">
        <v>319</v>
      </c>
      <c r="F33" s="278">
        <v>198</v>
      </c>
      <c r="G33" s="278">
        <v>21</v>
      </c>
      <c r="H33" s="283">
        <v>50</v>
      </c>
      <c r="J33"/>
    </row>
    <row r="34" spans="1:10" ht="12" customHeight="1">
      <c r="A34" s="150" t="s">
        <v>300</v>
      </c>
      <c r="B34" s="151"/>
      <c r="C34" s="414">
        <v>1778</v>
      </c>
      <c r="D34" s="278">
        <v>859</v>
      </c>
      <c r="E34" s="288">
        <v>824</v>
      </c>
      <c r="F34" s="278">
        <v>791</v>
      </c>
      <c r="G34" s="278">
        <v>71</v>
      </c>
      <c r="H34" s="283">
        <v>128</v>
      </c>
      <c r="J34"/>
    </row>
    <row r="35" spans="1:10" ht="12" customHeight="1">
      <c r="A35" s="150" t="s">
        <v>301</v>
      </c>
      <c r="B35" s="151"/>
      <c r="C35" s="414">
        <v>1388</v>
      </c>
      <c r="D35" s="278">
        <v>737</v>
      </c>
      <c r="E35" s="288">
        <v>720</v>
      </c>
      <c r="F35" s="278">
        <v>547</v>
      </c>
      <c r="G35" s="278">
        <v>96</v>
      </c>
      <c r="H35" s="283">
        <v>104</v>
      </c>
      <c r="J35"/>
    </row>
    <row r="36" spans="1:10" ht="12" customHeight="1">
      <c r="A36" s="150" t="s">
        <v>302</v>
      </c>
      <c r="B36" s="151"/>
      <c r="C36" s="414">
        <v>1095</v>
      </c>
      <c r="D36" s="278">
        <v>565</v>
      </c>
      <c r="E36" s="288">
        <v>549</v>
      </c>
      <c r="F36" s="278">
        <v>409</v>
      </c>
      <c r="G36" s="278">
        <v>49</v>
      </c>
      <c r="H36" s="283">
        <v>121</v>
      </c>
      <c r="J36"/>
    </row>
    <row r="37" spans="1:10" ht="12" customHeight="1">
      <c r="A37" s="143" t="s">
        <v>303</v>
      </c>
      <c r="B37" s="144"/>
      <c r="C37" s="415">
        <v>827</v>
      </c>
      <c r="D37" s="280">
        <v>424</v>
      </c>
      <c r="E37" s="287">
        <v>408</v>
      </c>
      <c r="F37" s="279">
        <v>283</v>
      </c>
      <c r="G37" s="279">
        <v>31</v>
      </c>
      <c r="H37" s="280">
        <v>120</v>
      </c>
      <c r="J37"/>
    </row>
    <row r="38" spans="1:10" ht="12" customHeight="1">
      <c r="A38" s="150" t="s">
        <v>304</v>
      </c>
      <c r="B38" s="151"/>
      <c r="C38" s="414">
        <v>566</v>
      </c>
      <c r="D38" s="278">
        <v>316</v>
      </c>
      <c r="E38" s="288">
        <v>306</v>
      </c>
      <c r="F38" s="278">
        <v>157</v>
      </c>
      <c r="G38" s="278">
        <v>22</v>
      </c>
      <c r="H38" s="283">
        <v>93</v>
      </c>
      <c r="J38"/>
    </row>
    <row r="39" spans="1:10" ht="12" customHeight="1">
      <c r="A39" s="150" t="s">
        <v>305</v>
      </c>
      <c r="B39" s="151"/>
      <c r="C39" s="414">
        <v>503</v>
      </c>
      <c r="D39" s="278">
        <v>279</v>
      </c>
      <c r="E39" s="288">
        <v>272</v>
      </c>
      <c r="F39" s="278">
        <v>191</v>
      </c>
      <c r="G39" s="278">
        <v>26</v>
      </c>
      <c r="H39" s="283">
        <v>33</v>
      </c>
      <c r="J39"/>
    </row>
    <row r="40" spans="1:10" ht="12" customHeight="1">
      <c r="A40" s="150" t="s">
        <v>306</v>
      </c>
      <c r="B40" s="151"/>
      <c r="C40" s="414">
        <v>1106</v>
      </c>
      <c r="D40" s="278">
        <v>571</v>
      </c>
      <c r="E40" s="288">
        <v>556</v>
      </c>
      <c r="F40" s="278">
        <v>457</v>
      </c>
      <c r="G40" s="278">
        <v>60</v>
      </c>
      <c r="H40" s="283">
        <v>78</v>
      </c>
      <c r="J40"/>
    </row>
    <row r="41" spans="1:10" ht="12" customHeight="1">
      <c r="A41" s="150" t="s">
        <v>307</v>
      </c>
      <c r="B41" s="151"/>
      <c r="C41" s="414">
        <v>991</v>
      </c>
      <c r="D41" s="278">
        <v>545</v>
      </c>
      <c r="E41" s="288">
        <v>523</v>
      </c>
      <c r="F41" s="278">
        <v>360</v>
      </c>
      <c r="G41" s="278">
        <v>44</v>
      </c>
      <c r="H41" s="283">
        <v>86</v>
      </c>
      <c r="J41"/>
    </row>
    <row r="42" spans="1:10" ht="12" customHeight="1">
      <c r="A42" s="150" t="s">
        <v>308</v>
      </c>
      <c r="B42" s="151"/>
      <c r="C42" s="415">
        <v>442</v>
      </c>
      <c r="D42" s="280">
        <v>226</v>
      </c>
      <c r="E42" s="287">
        <v>217</v>
      </c>
      <c r="F42" s="279">
        <v>159</v>
      </c>
      <c r="G42" s="279">
        <v>19</v>
      </c>
      <c r="H42" s="280">
        <v>57</v>
      </c>
      <c r="J42"/>
    </row>
    <row r="43" spans="1:10" ht="12" customHeight="1">
      <c r="A43" s="157" t="s">
        <v>309</v>
      </c>
      <c r="B43" s="158"/>
      <c r="C43" s="414">
        <v>3086</v>
      </c>
      <c r="D43" s="278">
        <v>1710</v>
      </c>
      <c r="E43" s="288">
        <v>1644</v>
      </c>
      <c r="F43" s="278">
        <v>1194</v>
      </c>
      <c r="G43" s="278">
        <v>232</v>
      </c>
      <c r="H43" s="283">
        <v>182</v>
      </c>
      <c r="J43"/>
    </row>
    <row r="44" spans="1:10" ht="12" customHeight="1">
      <c r="A44" s="150" t="s">
        <v>310</v>
      </c>
      <c r="B44" s="151"/>
      <c r="C44" s="414">
        <v>522</v>
      </c>
      <c r="D44" s="278">
        <v>238</v>
      </c>
      <c r="E44" s="288">
        <v>213</v>
      </c>
      <c r="F44" s="278">
        <v>232</v>
      </c>
      <c r="G44" s="278">
        <v>18</v>
      </c>
      <c r="H44" s="283">
        <v>52</v>
      </c>
      <c r="J44"/>
    </row>
    <row r="45" spans="1:10" ht="12" customHeight="1">
      <c r="A45" s="150" t="s">
        <v>311</v>
      </c>
      <c r="B45" s="151"/>
      <c r="C45" s="414">
        <v>532</v>
      </c>
      <c r="D45" s="278">
        <v>280</v>
      </c>
      <c r="E45" s="288">
        <v>265</v>
      </c>
      <c r="F45" s="278">
        <v>186</v>
      </c>
      <c r="G45" s="278">
        <v>24</v>
      </c>
      <c r="H45" s="283">
        <v>66</v>
      </c>
      <c r="J45"/>
    </row>
    <row r="46" spans="1:10" ht="12" customHeight="1">
      <c r="A46" s="150" t="s">
        <v>312</v>
      </c>
      <c r="B46" s="151"/>
      <c r="C46" s="414">
        <v>748</v>
      </c>
      <c r="D46" s="278">
        <v>412</v>
      </c>
      <c r="E46" s="288">
        <v>395</v>
      </c>
      <c r="F46" s="278">
        <v>280</v>
      </c>
      <c r="G46" s="278">
        <v>44</v>
      </c>
      <c r="H46" s="283">
        <v>56</v>
      </c>
      <c r="J46"/>
    </row>
    <row r="47" spans="1:10" ht="12" customHeight="1">
      <c r="A47" s="143" t="s">
        <v>313</v>
      </c>
      <c r="B47" s="144"/>
      <c r="C47" s="415">
        <v>768</v>
      </c>
      <c r="D47" s="280">
        <v>396</v>
      </c>
      <c r="E47" s="287">
        <v>378</v>
      </c>
      <c r="F47" s="279">
        <v>286</v>
      </c>
      <c r="G47" s="279">
        <v>40</v>
      </c>
      <c r="H47" s="280">
        <v>86</v>
      </c>
      <c r="J47"/>
    </row>
    <row r="48" spans="1:10" ht="12" customHeight="1">
      <c r="A48" s="150" t="s">
        <v>314</v>
      </c>
      <c r="B48" s="151"/>
      <c r="C48" s="414">
        <v>878</v>
      </c>
      <c r="D48" s="278">
        <v>455</v>
      </c>
      <c r="E48" s="288">
        <v>436</v>
      </c>
      <c r="F48" s="278">
        <v>337</v>
      </c>
      <c r="G48" s="278">
        <v>46</v>
      </c>
      <c r="H48" s="283">
        <v>86</v>
      </c>
      <c r="J48"/>
    </row>
    <row r="49" spans="1:10" ht="12" customHeight="1">
      <c r="A49" s="150" t="s">
        <v>315</v>
      </c>
      <c r="B49" s="151"/>
      <c r="C49" s="414">
        <v>548</v>
      </c>
      <c r="D49" s="278">
        <v>301</v>
      </c>
      <c r="E49" s="288">
        <v>290</v>
      </c>
      <c r="F49" s="278">
        <v>211</v>
      </c>
      <c r="G49" s="278">
        <v>28</v>
      </c>
      <c r="H49" s="283">
        <v>36</v>
      </c>
      <c r="J49"/>
    </row>
    <row r="50" spans="1:10" ht="12" customHeight="1">
      <c r="A50" s="150" t="s">
        <v>316</v>
      </c>
      <c r="B50" s="151"/>
      <c r="C50" s="414">
        <v>3203</v>
      </c>
      <c r="D50" s="278">
        <v>1722</v>
      </c>
      <c r="E50" s="288">
        <v>1646</v>
      </c>
      <c r="F50" s="278">
        <v>1228</v>
      </c>
      <c r="G50" s="278">
        <v>188</v>
      </c>
      <c r="H50" s="283">
        <v>253</v>
      </c>
      <c r="J50"/>
    </row>
    <row r="51" spans="1:10" ht="12" customHeight="1">
      <c r="A51" s="150" t="s">
        <v>317</v>
      </c>
      <c r="B51" s="151"/>
      <c r="C51" s="414">
        <v>2211</v>
      </c>
      <c r="D51" s="278">
        <v>1090</v>
      </c>
      <c r="E51" s="288">
        <v>1063</v>
      </c>
      <c r="F51" s="278">
        <v>901</v>
      </c>
      <c r="G51" s="278">
        <v>118</v>
      </c>
      <c r="H51" s="283">
        <v>220</v>
      </c>
      <c r="J51"/>
    </row>
    <row r="52" spans="1:10" ht="12" customHeight="1">
      <c r="A52" s="150" t="s">
        <v>318</v>
      </c>
      <c r="B52" s="151"/>
      <c r="C52" s="415">
        <v>1961</v>
      </c>
      <c r="D52" s="280">
        <v>975</v>
      </c>
      <c r="E52" s="287">
        <v>938</v>
      </c>
      <c r="F52" s="279">
        <v>824</v>
      </c>
      <c r="G52" s="279">
        <v>143</v>
      </c>
      <c r="H52" s="280">
        <v>162</v>
      </c>
      <c r="J52"/>
    </row>
    <row r="53" spans="1:10" ht="12" customHeight="1">
      <c r="A53" s="157" t="s">
        <v>319</v>
      </c>
      <c r="B53" s="158"/>
      <c r="C53" s="414">
        <v>2372</v>
      </c>
      <c r="D53" s="278">
        <v>1321</v>
      </c>
      <c r="E53" s="288">
        <v>1278</v>
      </c>
      <c r="F53" s="278">
        <v>864</v>
      </c>
      <c r="G53" s="278">
        <v>165</v>
      </c>
      <c r="H53" s="283">
        <v>187</v>
      </c>
      <c r="J53"/>
    </row>
    <row r="54" spans="1:10" ht="12" customHeight="1">
      <c r="A54" s="150" t="s">
        <v>320</v>
      </c>
      <c r="B54" s="151"/>
      <c r="C54" s="414">
        <v>1598</v>
      </c>
      <c r="D54" s="278">
        <v>814</v>
      </c>
      <c r="E54" s="288">
        <v>792</v>
      </c>
      <c r="F54" s="278">
        <v>696</v>
      </c>
      <c r="G54" s="278">
        <v>129</v>
      </c>
      <c r="H54" s="283">
        <v>88</v>
      </c>
      <c r="J54"/>
    </row>
    <row r="55" spans="1:10" ht="12" customHeight="1">
      <c r="A55" s="150" t="s">
        <v>321</v>
      </c>
      <c r="B55" s="151"/>
      <c r="C55" s="414">
        <v>1782</v>
      </c>
      <c r="D55" s="278">
        <v>952</v>
      </c>
      <c r="E55" s="288">
        <v>928</v>
      </c>
      <c r="F55" s="278">
        <v>705</v>
      </c>
      <c r="G55" s="278">
        <v>120</v>
      </c>
      <c r="H55" s="283">
        <v>125</v>
      </c>
      <c r="J55"/>
    </row>
    <row r="56" spans="1:10" ht="12" customHeight="1">
      <c r="A56" s="150" t="s">
        <v>322</v>
      </c>
      <c r="B56" s="151"/>
      <c r="C56" s="414">
        <v>949</v>
      </c>
      <c r="D56" s="278">
        <v>514</v>
      </c>
      <c r="E56" s="288">
        <v>502</v>
      </c>
      <c r="F56" s="278">
        <v>380</v>
      </c>
      <c r="G56" s="278">
        <v>52</v>
      </c>
      <c r="H56" s="283">
        <v>55</v>
      </c>
      <c r="J56"/>
    </row>
    <row r="57" spans="1:10" ht="12" customHeight="1">
      <c r="A57" s="143" t="s">
        <v>323</v>
      </c>
      <c r="B57" s="144"/>
      <c r="C57" s="415">
        <v>1279</v>
      </c>
      <c r="D57" s="280">
        <v>698</v>
      </c>
      <c r="E57" s="287">
        <v>668</v>
      </c>
      <c r="F57" s="279">
        <v>490</v>
      </c>
      <c r="G57" s="279">
        <v>109</v>
      </c>
      <c r="H57" s="280">
        <v>91</v>
      </c>
      <c r="J57"/>
    </row>
    <row r="58" spans="1:10" ht="12" customHeight="1">
      <c r="A58" s="150" t="s">
        <v>324</v>
      </c>
      <c r="B58" s="151"/>
      <c r="C58" s="414">
        <v>1266</v>
      </c>
      <c r="D58" s="278">
        <v>505</v>
      </c>
      <c r="E58" s="288">
        <v>479</v>
      </c>
      <c r="F58" s="278">
        <v>716</v>
      </c>
      <c r="G58" s="278">
        <v>63</v>
      </c>
      <c r="H58" s="283">
        <v>45</v>
      </c>
      <c r="J58"/>
    </row>
    <row r="59" spans="1:10" ht="12" customHeight="1">
      <c r="A59" s="150" t="s">
        <v>325</v>
      </c>
      <c r="B59" s="151"/>
      <c r="C59" s="414">
        <v>3706</v>
      </c>
      <c r="D59" s="278">
        <v>1809</v>
      </c>
      <c r="E59" s="288">
        <v>1721</v>
      </c>
      <c r="F59" s="278">
        <v>1370</v>
      </c>
      <c r="G59" s="278">
        <v>158</v>
      </c>
      <c r="H59" s="283">
        <v>527</v>
      </c>
      <c r="J59"/>
    </row>
    <row r="60" spans="1:10" ht="12" customHeight="1">
      <c r="A60" s="150" t="s">
        <v>326</v>
      </c>
      <c r="B60" s="151"/>
      <c r="C60" s="414">
        <v>2571</v>
      </c>
      <c r="D60" s="278">
        <v>1289</v>
      </c>
      <c r="E60" s="288">
        <v>1217</v>
      </c>
      <c r="F60" s="278">
        <v>1012</v>
      </c>
      <c r="G60" s="278">
        <v>128</v>
      </c>
      <c r="H60" s="283">
        <v>270</v>
      </c>
      <c r="J60"/>
    </row>
    <row r="61" spans="1:10" ht="12" customHeight="1">
      <c r="A61" s="150" t="s">
        <v>327</v>
      </c>
      <c r="B61" s="151"/>
      <c r="C61" s="414">
        <v>1455</v>
      </c>
      <c r="D61" s="278">
        <v>639</v>
      </c>
      <c r="E61" s="288">
        <v>594</v>
      </c>
      <c r="F61" s="278">
        <v>761</v>
      </c>
      <c r="G61" s="278">
        <v>58</v>
      </c>
      <c r="H61" s="283">
        <v>55</v>
      </c>
      <c r="J61"/>
    </row>
    <row r="62" spans="1:10" ht="12" customHeight="1">
      <c r="A62" s="150" t="s">
        <v>328</v>
      </c>
      <c r="B62" s="151"/>
      <c r="C62" s="415">
        <v>1062</v>
      </c>
      <c r="D62" s="280">
        <v>393</v>
      </c>
      <c r="E62" s="287">
        <v>375</v>
      </c>
      <c r="F62" s="279">
        <v>602</v>
      </c>
      <c r="G62" s="279">
        <v>50</v>
      </c>
      <c r="H62" s="280">
        <v>67</v>
      </c>
      <c r="J62"/>
    </row>
    <row r="63" spans="1:10" ht="12" customHeight="1">
      <c r="A63" s="157" t="s">
        <v>329</v>
      </c>
      <c r="B63" s="158"/>
      <c r="C63" s="414">
        <v>2278</v>
      </c>
      <c r="D63" s="278">
        <v>809</v>
      </c>
      <c r="E63" s="288">
        <v>758</v>
      </c>
      <c r="F63" s="278">
        <v>1179</v>
      </c>
      <c r="G63" s="278">
        <v>102</v>
      </c>
      <c r="H63" s="283">
        <v>290</v>
      </c>
      <c r="I63"/>
      <c r="J63"/>
    </row>
    <row r="64" spans="1:10" ht="12" customHeight="1">
      <c r="A64" s="150" t="s">
        <v>384</v>
      </c>
      <c r="B64" s="151"/>
      <c r="C64" s="414">
        <v>1100</v>
      </c>
      <c r="D64" s="278">
        <v>341</v>
      </c>
      <c r="E64" s="288">
        <v>335</v>
      </c>
      <c r="F64" s="278">
        <v>666</v>
      </c>
      <c r="G64" s="278">
        <v>36</v>
      </c>
      <c r="H64" s="283">
        <v>93</v>
      </c>
      <c r="I64"/>
      <c r="J64"/>
    </row>
    <row r="65" spans="1:10" ht="12" customHeight="1">
      <c r="A65" s="150" t="s">
        <v>385</v>
      </c>
      <c r="B65" s="151"/>
      <c r="C65" s="414">
        <v>784</v>
      </c>
      <c r="D65" s="278">
        <v>441</v>
      </c>
      <c r="E65" s="288">
        <v>428</v>
      </c>
      <c r="F65" s="278">
        <v>285</v>
      </c>
      <c r="G65" s="278">
        <v>77</v>
      </c>
      <c r="H65" s="283">
        <v>58</v>
      </c>
      <c r="I65"/>
      <c r="J65"/>
    </row>
    <row r="66" spans="1:10" ht="12" customHeight="1">
      <c r="A66" s="164" t="s">
        <v>386</v>
      </c>
      <c r="B66" s="165"/>
      <c r="C66" s="416">
        <v>479</v>
      </c>
      <c r="D66" s="281">
        <v>263</v>
      </c>
      <c r="E66" s="289">
        <v>261</v>
      </c>
      <c r="F66" s="282">
        <v>138</v>
      </c>
      <c r="G66" s="282">
        <v>16</v>
      </c>
      <c r="H66" s="281">
        <v>78</v>
      </c>
      <c r="I66"/>
      <c r="J66"/>
    </row>
  </sheetData>
  <sheetProtection/>
  <mergeCells count="9">
    <mergeCell ref="H3:H5"/>
    <mergeCell ref="F4:F5"/>
    <mergeCell ref="A3:B5"/>
    <mergeCell ref="D4:D5"/>
    <mergeCell ref="C3:C5"/>
    <mergeCell ref="D3:E3"/>
    <mergeCell ref="G4:G5"/>
    <mergeCell ref="E4:E5"/>
    <mergeCell ref="F3:G3"/>
  </mergeCells>
  <printOptions/>
  <pageMargins left="0.7874015748031497" right="0.3937007874015748" top="0.7874015748031497" bottom="0.1968503937007874" header="0.5118110236220472" footer="0.11811023622047245"/>
  <pageSetup firstPageNumber="3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1" customWidth="1"/>
    <col min="2" max="4" width="10.25390625" style="1" customWidth="1"/>
    <col min="5" max="5" width="9.875" style="1" customWidth="1"/>
    <col min="6" max="6" width="10.25390625" style="1" customWidth="1"/>
    <col min="7" max="7" width="12.75390625" style="1" customWidth="1"/>
    <col min="8" max="8" width="10.25390625" style="1" customWidth="1"/>
    <col min="9" max="9" width="11.25390625" style="1" bestFit="1" customWidth="1"/>
    <col min="10" max="10" width="8.25390625" style="1" customWidth="1"/>
    <col min="11" max="12" width="6.50390625" style="1" customWidth="1"/>
    <col min="13" max="13" width="10.25390625" style="1" customWidth="1"/>
    <col min="14" max="14" width="8.75390625" style="1" customWidth="1"/>
    <col min="15" max="15" width="9.75390625" style="1" customWidth="1"/>
    <col min="16" max="17" width="10.25390625" style="1" customWidth="1"/>
    <col min="18" max="16384" width="9.00390625" style="1" customWidth="1"/>
  </cols>
  <sheetData>
    <row r="1" spans="1:8" s="822" customFormat="1" ht="18" customHeight="1">
      <c r="A1" s="837" t="s">
        <v>704</v>
      </c>
      <c r="B1" s="2" t="s">
        <v>11</v>
      </c>
      <c r="G1" s="823"/>
      <c r="H1" s="823"/>
    </row>
    <row r="2" spans="1:8" ht="6" customHeight="1">
      <c r="A2" s="2"/>
      <c r="G2" s="3"/>
      <c r="H2" s="3"/>
    </row>
    <row r="3" spans="1:18" s="4" customFormat="1" ht="21" customHeight="1">
      <c r="A3" s="887" t="s">
        <v>163</v>
      </c>
      <c r="B3" s="885" t="s">
        <v>18</v>
      </c>
      <c r="C3" s="885"/>
      <c r="D3" s="885"/>
      <c r="E3" s="885"/>
      <c r="F3" s="885"/>
      <c r="G3" s="885"/>
      <c r="H3" s="886"/>
      <c r="I3" s="893" t="s">
        <v>683</v>
      </c>
      <c r="J3" s="896" t="s">
        <v>684</v>
      </c>
      <c r="K3" s="896" t="s">
        <v>653</v>
      </c>
      <c r="L3" s="896"/>
      <c r="M3" s="885" t="s">
        <v>634</v>
      </c>
      <c r="N3" s="885"/>
      <c r="O3" s="885"/>
      <c r="P3" s="885"/>
      <c r="Q3" s="891"/>
      <c r="R3" s="1"/>
    </row>
    <row r="4" spans="1:17" s="4" customFormat="1" ht="25.5" customHeight="1">
      <c r="A4" s="888"/>
      <c r="B4" s="882" t="s">
        <v>577</v>
      </c>
      <c r="C4" s="882" t="s">
        <v>12</v>
      </c>
      <c r="D4" s="882" t="s">
        <v>13</v>
      </c>
      <c r="E4" s="882" t="s">
        <v>0</v>
      </c>
      <c r="F4" s="883" t="s">
        <v>681</v>
      </c>
      <c r="G4" s="883" t="s">
        <v>682</v>
      </c>
      <c r="H4" s="890"/>
      <c r="I4" s="894"/>
      <c r="J4" s="883"/>
      <c r="K4" s="883"/>
      <c r="L4" s="883"/>
      <c r="M4" s="882" t="s">
        <v>578</v>
      </c>
      <c r="N4" s="882"/>
      <c r="O4" s="883" t="s">
        <v>681</v>
      </c>
      <c r="P4" s="883" t="s">
        <v>685</v>
      </c>
      <c r="Q4" s="892"/>
    </row>
    <row r="5" spans="1:17" s="4" customFormat="1" ht="26.25" customHeight="1">
      <c r="A5" s="889"/>
      <c r="B5" s="483" t="s">
        <v>595</v>
      </c>
      <c r="C5" s="483" t="s">
        <v>44</v>
      </c>
      <c r="D5" s="483" t="s">
        <v>45</v>
      </c>
      <c r="E5" s="848" t="s">
        <v>715</v>
      </c>
      <c r="F5" s="884"/>
      <c r="G5" s="483" t="s">
        <v>632</v>
      </c>
      <c r="H5" s="484" t="s">
        <v>633</v>
      </c>
      <c r="I5" s="895"/>
      <c r="J5" s="897"/>
      <c r="K5" s="483" t="s">
        <v>123</v>
      </c>
      <c r="L5" s="483" t="s">
        <v>596</v>
      </c>
      <c r="M5" s="485" t="s">
        <v>597</v>
      </c>
      <c r="N5" s="485" t="s">
        <v>21</v>
      </c>
      <c r="O5" s="884"/>
      <c r="P5" s="483" t="s">
        <v>632</v>
      </c>
      <c r="Q5" s="486" t="s">
        <v>633</v>
      </c>
    </row>
    <row r="6" spans="1:17" s="6" customFormat="1" ht="12.75" customHeight="1">
      <c r="A6" s="441"/>
      <c r="B6" s="442" t="s">
        <v>1</v>
      </c>
      <c r="C6" s="443" t="s">
        <v>1</v>
      </c>
      <c r="D6" s="443" t="s">
        <v>1</v>
      </c>
      <c r="E6" s="444" t="s">
        <v>14</v>
      </c>
      <c r="F6" s="442" t="s">
        <v>1</v>
      </c>
      <c r="G6" s="445" t="s">
        <v>1</v>
      </c>
      <c r="H6" s="446" t="s">
        <v>14</v>
      </c>
      <c r="I6" s="487" t="s">
        <v>15</v>
      </c>
      <c r="J6" s="444" t="s">
        <v>16</v>
      </c>
      <c r="K6" s="444" t="s">
        <v>14</v>
      </c>
      <c r="L6" s="444" t="s">
        <v>14</v>
      </c>
      <c r="M6" s="443" t="s">
        <v>2</v>
      </c>
      <c r="N6" s="488" t="s">
        <v>1</v>
      </c>
      <c r="O6" s="489" t="s">
        <v>46</v>
      </c>
      <c r="P6" s="445" t="s">
        <v>46</v>
      </c>
      <c r="Q6" s="490" t="s">
        <v>47</v>
      </c>
    </row>
    <row r="7" spans="1:17" s="5" customFormat="1" ht="19.5" customHeight="1">
      <c r="A7" s="447" t="s">
        <v>22</v>
      </c>
      <c r="B7" s="448">
        <v>5534800</v>
      </c>
      <c r="C7" s="449">
        <v>2641561</v>
      </c>
      <c r="D7" s="449">
        <v>2893239</v>
      </c>
      <c r="E7" s="450">
        <f aca="true" t="shared" si="0" ref="E7:E38">C7/D7*100</f>
        <v>91.30116799891056</v>
      </c>
      <c r="F7" s="451">
        <v>5588133</v>
      </c>
      <c r="G7" s="452">
        <v>-53333</v>
      </c>
      <c r="H7" s="453">
        <v>-0.9543974705</v>
      </c>
      <c r="I7" s="491">
        <v>8400.96</v>
      </c>
      <c r="J7" s="492">
        <v>658.8</v>
      </c>
      <c r="K7" s="492">
        <f aca="true" t="shared" si="1" ref="K7:K38">B7/B$7*100</f>
        <v>100</v>
      </c>
      <c r="L7" s="492">
        <f aca="true" t="shared" si="2" ref="L7:L38">I7/I$7*100</f>
        <v>100</v>
      </c>
      <c r="M7" s="449">
        <v>2315200</v>
      </c>
      <c r="N7" s="493">
        <f>B7/M7</f>
        <v>2.390635798203179</v>
      </c>
      <c r="O7" s="449">
        <v>2255318</v>
      </c>
      <c r="P7" s="452">
        <v>59882</v>
      </c>
      <c r="Q7" s="494">
        <v>2.6551466356</v>
      </c>
    </row>
    <row r="8" spans="1:17" s="5" customFormat="1" ht="19.5" customHeight="1">
      <c r="A8" s="454" t="s">
        <v>41</v>
      </c>
      <c r="B8" s="455">
        <v>5275200</v>
      </c>
      <c r="C8" s="456">
        <v>2516713</v>
      </c>
      <c r="D8" s="456">
        <v>2758487</v>
      </c>
      <c r="E8" s="457">
        <f t="shared" si="0"/>
        <v>91.23526773916281</v>
      </c>
      <c r="F8" s="458">
        <v>5318635</v>
      </c>
      <c r="G8" s="459">
        <v>-43435</v>
      </c>
      <c r="H8" s="460">
        <v>-0.8166569054</v>
      </c>
      <c r="I8" s="495">
        <v>6660.59</v>
      </c>
      <c r="J8" s="496">
        <v>792</v>
      </c>
      <c r="K8" s="496">
        <f t="shared" si="1"/>
        <v>95.30967695309677</v>
      </c>
      <c r="L8" s="496">
        <f t="shared" si="2"/>
        <v>79.28367710356913</v>
      </c>
      <c r="M8" s="456">
        <v>2222999</v>
      </c>
      <c r="N8" s="497">
        <f aca="true" t="shared" si="3" ref="N8:N38">B8/M8</f>
        <v>2.37301051417477</v>
      </c>
      <c r="O8" s="456">
        <v>2164851</v>
      </c>
      <c r="P8" s="459">
        <v>58148</v>
      </c>
      <c r="Q8" s="498">
        <v>2.6860047181</v>
      </c>
    </row>
    <row r="9" spans="1:17" s="5" customFormat="1" ht="19.5" customHeight="1">
      <c r="A9" s="454" t="s">
        <v>42</v>
      </c>
      <c r="B9" s="455">
        <v>259600</v>
      </c>
      <c r="C9" s="456">
        <v>124848</v>
      </c>
      <c r="D9" s="456">
        <v>134752</v>
      </c>
      <c r="E9" s="457">
        <f t="shared" si="0"/>
        <v>92.65020185229162</v>
      </c>
      <c r="F9" s="458">
        <v>269498</v>
      </c>
      <c r="G9" s="459">
        <v>-9898</v>
      </c>
      <c r="H9" s="460">
        <v>-3.6727545288</v>
      </c>
      <c r="I9" s="495">
        <v>1740.38</v>
      </c>
      <c r="J9" s="496">
        <v>149.2</v>
      </c>
      <c r="K9" s="496">
        <f t="shared" si="1"/>
        <v>4.69032304690323</v>
      </c>
      <c r="L9" s="496">
        <f t="shared" si="2"/>
        <v>20.71644193044605</v>
      </c>
      <c r="M9" s="456">
        <v>92201</v>
      </c>
      <c r="N9" s="497">
        <f t="shared" si="3"/>
        <v>2.8155876834307656</v>
      </c>
      <c r="O9" s="456">
        <v>90467</v>
      </c>
      <c r="P9" s="459">
        <v>1734</v>
      </c>
      <c r="Q9" s="498">
        <v>1.9167210143</v>
      </c>
    </row>
    <row r="10" spans="1:17" s="5" customFormat="1" ht="19.5" customHeight="1">
      <c r="A10" s="461" t="s">
        <v>23</v>
      </c>
      <c r="B10" s="455">
        <v>1537272</v>
      </c>
      <c r="C10" s="456">
        <v>726700</v>
      </c>
      <c r="D10" s="456">
        <v>810572</v>
      </c>
      <c r="E10" s="457">
        <f t="shared" si="0"/>
        <v>89.6527390534092</v>
      </c>
      <c r="F10" s="458">
        <v>1544200</v>
      </c>
      <c r="G10" s="459">
        <v>-6928</v>
      </c>
      <c r="H10" s="460">
        <v>-0.4486465484</v>
      </c>
      <c r="I10" s="495">
        <v>557.02</v>
      </c>
      <c r="J10" s="496">
        <v>2759.8</v>
      </c>
      <c r="K10" s="496">
        <f t="shared" si="1"/>
        <v>27.77466213774662</v>
      </c>
      <c r="L10" s="496">
        <f t="shared" si="2"/>
        <v>6.630432712451912</v>
      </c>
      <c r="M10" s="456">
        <v>705459</v>
      </c>
      <c r="N10" s="497">
        <f t="shared" si="3"/>
        <v>2.179108920575115</v>
      </c>
      <c r="O10" s="456">
        <v>684183</v>
      </c>
      <c r="P10" s="459">
        <v>21276</v>
      </c>
      <c r="Q10" s="498">
        <v>3.1096943362</v>
      </c>
    </row>
    <row r="11" spans="1:17" s="5" customFormat="1" ht="19.5" customHeight="1">
      <c r="A11" s="461" t="s">
        <v>24</v>
      </c>
      <c r="B11" s="455">
        <v>535664</v>
      </c>
      <c r="C11" s="456">
        <v>258724</v>
      </c>
      <c r="D11" s="456">
        <v>276940</v>
      </c>
      <c r="E11" s="457">
        <f t="shared" si="0"/>
        <v>93.4224019643244</v>
      </c>
      <c r="F11" s="458">
        <v>536270</v>
      </c>
      <c r="G11" s="459">
        <v>-606</v>
      </c>
      <c r="H11" s="460">
        <v>-0.1130027785</v>
      </c>
      <c r="I11" s="495">
        <v>534.47</v>
      </c>
      <c r="J11" s="496">
        <v>1002.2</v>
      </c>
      <c r="K11" s="496">
        <f t="shared" si="1"/>
        <v>9.678109416781094</v>
      </c>
      <c r="L11" s="496">
        <f t="shared" si="2"/>
        <v>6.362011008265724</v>
      </c>
      <c r="M11" s="456">
        <v>212801</v>
      </c>
      <c r="N11" s="497">
        <f t="shared" si="3"/>
        <v>2.5172062161362025</v>
      </c>
      <c r="O11" s="456">
        <v>205587</v>
      </c>
      <c r="P11" s="459">
        <v>7214</v>
      </c>
      <c r="Q11" s="498">
        <v>3.5089767349</v>
      </c>
    </row>
    <row r="12" spans="1:17" s="5" customFormat="1" ht="19.5" customHeight="1">
      <c r="A12" s="461" t="s">
        <v>25</v>
      </c>
      <c r="B12" s="455">
        <v>452563</v>
      </c>
      <c r="C12" s="456">
        <v>219059</v>
      </c>
      <c r="D12" s="456">
        <v>233504</v>
      </c>
      <c r="E12" s="457">
        <f t="shared" si="0"/>
        <v>93.8138104700562</v>
      </c>
      <c r="F12" s="458">
        <v>453748</v>
      </c>
      <c r="G12" s="459">
        <v>-1185</v>
      </c>
      <c r="H12" s="460">
        <v>-0.2611581759</v>
      </c>
      <c r="I12" s="495">
        <v>50.72</v>
      </c>
      <c r="J12" s="496">
        <v>8922.8</v>
      </c>
      <c r="K12" s="496">
        <f t="shared" si="1"/>
        <v>8.17668208426682</v>
      </c>
      <c r="L12" s="496">
        <f t="shared" si="2"/>
        <v>0.6037405248923933</v>
      </c>
      <c r="M12" s="456">
        <v>210433</v>
      </c>
      <c r="N12" s="497">
        <f t="shared" si="3"/>
        <v>2.15062751564631</v>
      </c>
      <c r="O12" s="456">
        <v>209343</v>
      </c>
      <c r="P12" s="459">
        <v>1090</v>
      </c>
      <c r="Q12" s="498">
        <v>0.520676593</v>
      </c>
    </row>
    <row r="13" spans="1:17" s="5" customFormat="1" ht="19.5" customHeight="1">
      <c r="A13" s="461" t="s">
        <v>26</v>
      </c>
      <c r="B13" s="455">
        <v>293409</v>
      </c>
      <c r="C13" s="456">
        <v>141801</v>
      </c>
      <c r="D13" s="456">
        <v>151608</v>
      </c>
      <c r="E13" s="457">
        <f t="shared" si="0"/>
        <v>93.53134399240146</v>
      </c>
      <c r="F13" s="458">
        <v>290959</v>
      </c>
      <c r="G13" s="459">
        <v>2450</v>
      </c>
      <c r="H13" s="460">
        <v>0.842043037</v>
      </c>
      <c r="I13" s="495">
        <v>49.42</v>
      </c>
      <c r="J13" s="496">
        <v>5937</v>
      </c>
      <c r="K13" s="496">
        <f t="shared" si="1"/>
        <v>5.301167160511672</v>
      </c>
      <c r="L13" s="496">
        <f t="shared" si="2"/>
        <v>0.588266102921571</v>
      </c>
      <c r="M13" s="456">
        <v>121890</v>
      </c>
      <c r="N13" s="497">
        <f t="shared" si="3"/>
        <v>2.407162195422102</v>
      </c>
      <c r="O13" s="456">
        <v>116948</v>
      </c>
      <c r="P13" s="459">
        <v>4942</v>
      </c>
      <c r="Q13" s="498">
        <v>4.2258097616</v>
      </c>
    </row>
    <row r="14" spans="1:17" s="5" customFormat="1" ht="19.5" customHeight="1">
      <c r="A14" s="461" t="s">
        <v>27</v>
      </c>
      <c r="B14" s="455">
        <v>487850</v>
      </c>
      <c r="C14" s="456">
        <v>228354</v>
      </c>
      <c r="D14" s="456">
        <v>259496</v>
      </c>
      <c r="E14" s="457">
        <f t="shared" si="0"/>
        <v>87.99904430126091</v>
      </c>
      <c r="F14" s="458">
        <v>482640</v>
      </c>
      <c r="G14" s="459">
        <v>5210</v>
      </c>
      <c r="H14" s="460">
        <v>1.0794795293</v>
      </c>
      <c r="I14" s="495">
        <v>99.96</v>
      </c>
      <c r="J14" s="496">
        <v>4880.5</v>
      </c>
      <c r="K14" s="496">
        <f t="shared" si="1"/>
        <v>8.8142299631423</v>
      </c>
      <c r="L14" s="496">
        <f t="shared" si="2"/>
        <v>1.1898640155410811</v>
      </c>
      <c r="M14" s="456">
        <v>210965</v>
      </c>
      <c r="N14" s="497">
        <f t="shared" si="3"/>
        <v>2.3124688929443273</v>
      </c>
      <c r="O14" s="456">
        <v>202648</v>
      </c>
      <c r="P14" s="459">
        <v>8317</v>
      </c>
      <c r="Q14" s="498">
        <v>4.1041609096</v>
      </c>
    </row>
    <row r="15" spans="1:17" s="5" customFormat="1" ht="19.5" customHeight="1">
      <c r="A15" s="462" t="s">
        <v>49</v>
      </c>
      <c r="B15" s="463">
        <v>44258</v>
      </c>
      <c r="C15" s="464">
        <v>20992</v>
      </c>
      <c r="D15" s="464">
        <v>23266</v>
      </c>
      <c r="E15" s="465">
        <f t="shared" si="0"/>
        <v>90.22608097653227</v>
      </c>
      <c r="F15" s="466">
        <v>47254</v>
      </c>
      <c r="G15" s="467">
        <v>-2996</v>
      </c>
      <c r="H15" s="468">
        <v>-6.3402040039</v>
      </c>
      <c r="I15" s="499">
        <v>182.38</v>
      </c>
      <c r="J15" s="500">
        <v>242.7</v>
      </c>
      <c r="K15" s="500">
        <f t="shared" si="1"/>
        <v>0.7996314229963142</v>
      </c>
      <c r="L15" s="500">
        <f t="shared" si="2"/>
        <v>2.1709423684912204</v>
      </c>
      <c r="M15" s="464">
        <v>18081</v>
      </c>
      <c r="N15" s="501">
        <f t="shared" si="3"/>
        <v>2.4477628449753883</v>
      </c>
      <c r="O15" s="464">
        <v>18447</v>
      </c>
      <c r="P15" s="467">
        <v>-366</v>
      </c>
      <c r="Q15" s="502">
        <v>-1.9840624492</v>
      </c>
    </row>
    <row r="16" spans="1:17" s="5" customFormat="1" ht="19.5" customHeight="1">
      <c r="A16" s="469" t="s">
        <v>48</v>
      </c>
      <c r="B16" s="470">
        <v>95350</v>
      </c>
      <c r="C16" s="471">
        <v>43089</v>
      </c>
      <c r="D16" s="471">
        <v>52261</v>
      </c>
      <c r="E16" s="472">
        <f t="shared" si="0"/>
        <v>82.44962782954785</v>
      </c>
      <c r="F16" s="473">
        <v>93238</v>
      </c>
      <c r="G16" s="474">
        <v>2112</v>
      </c>
      <c r="H16" s="475">
        <v>2.2651708531</v>
      </c>
      <c r="I16" s="503">
        <v>18.47</v>
      </c>
      <c r="J16" s="504">
        <v>5162.4</v>
      </c>
      <c r="K16" s="504">
        <f t="shared" si="1"/>
        <v>1.7227361422273615</v>
      </c>
      <c r="L16" s="504">
        <f t="shared" si="2"/>
        <v>0.219855826000838</v>
      </c>
      <c r="M16" s="471">
        <v>41881</v>
      </c>
      <c r="N16" s="505">
        <f t="shared" si="3"/>
        <v>2.276688713258996</v>
      </c>
      <c r="O16" s="471">
        <v>39753</v>
      </c>
      <c r="P16" s="474">
        <v>2128</v>
      </c>
      <c r="Q16" s="506">
        <v>5.3530551153</v>
      </c>
    </row>
    <row r="17" spans="1:17" s="5" customFormat="1" ht="19.5" customHeight="1">
      <c r="A17" s="476" t="s">
        <v>28</v>
      </c>
      <c r="B17" s="477">
        <v>196883</v>
      </c>
      <c r="C17" s="478">
        <v>95641</v>
      </c>
      <c r="D17" s="478">
        <v>101242</v>
      </c>
      <c r="E17" s="479">
        <f t="shared" si="0"/>
        <v>94.46771102901957</v>
      </c>
      <c r="F17" s="480">
        <v>196127</v>
      </c>
      <c r="G17" s="481">
        <v>756</v>
      </c>
      <c r="H17" s="482">
        <v>0.3854645204</v>
      </c>
      <c r="I17" s="507">
        <v>25</v>
      </c>
      <c r="J17" s="508">
        <v>7875.3</v>
      </c>
      <c r="K17" s="508">
        <f t="shared" si="1"/>
        <v>3.557183638071836</v>
      </c>
      <c r="L17" s="508">
        <f t="shared" si="2"/>
        <v>0.29758503790043045</v>
      </c>
      <c r="M17" s="478">
        <v>78903</v>
      </c>
      <c r="N17" s="509">
        <f t="shared" si="3"/>
        <v>2.4952536658935656</v>
      </c>
      <c r="O17" s="478">
        <v>77263</v>
      </c>
      <c r="P17" s="481">
        <v>1640</v>
      </c>
      <c r="Q17" s="510">
        <v>2.1226201416</v>
      </c>
    </row>
    <row r="18" spans="1:17" s="5" customFormat="1" ht="19.5" customHeight="1">
      <c r="A18" s="461" t="s">
        <v>29</v>
      </c>
      <c r="B18" s="455">
        <v>30129</v>
      </c>
      <c r="C18" s="456">
        <v>14511</v>
      </c>
      <c r="D18" s="456">
        <v>15618</v>
      </c>
      <c r="E18" s="457">
        <f t="shared" si="0"/>
        <v>92.91202458701498</v>
      </c>
      <c r="F18" s="458">
        <v>31158</v>
      </c>
      <c r="G18" s="459">
        <v>-1029</v>
      </c>
      <c r="H18" s="460">
        <v>-3.3025226266</v>
      </c>
      <c r="I18" s="495">
        <v>90.4</v>
      </c>
      <c r="J18" s="496">
        <v>333.3</v>
      </c>
      <c r="K18" s="496">
        <f t="shared" si="1"/>
        <v>0.5443557129435571</v>
      </c>
      <c r="L18" s="496">
        <f t="shared" si="2"/>
        <v>1.0760674970479567</v>
      </c>
      <c r="M18" s="456">
        <v>12153</v>
      </c>
      <c r="N18" s="497">
        <f t="shared" si="3"/>
        <v>2.479140952851148</v>
      </c>
      <c r="O18" s="456">
        <v>12141</v>
      </c>
      <c r="P18" s="459">
        <v>12</v>
      </c>
      <c r="Q18" s="498">
        <v>0.0988386459</v>
      </c>
    </row>
    <row r="19" spans="1:17" s="5" customFormat="1" ht="19.5" customHeight="1">
      <c r="A19" s="461" t="s">
        <v>30</v>
      </c>
      <c r="B19" s="455">
        <v>82250</v>
      </c>
      <c r="C19" s="456">
        <v>39494</v>
      </c>
      <c r="D19" s="456">
        <v>42756</v>
      </c>
      <c r="E19" s="457">
        <f t="shared" si="0"/>
        <v>92.3706614276359</v>
      </c>
      <c r="F19" s="458">
        <v>85592</v>
      </c>
      <c r="G19" s="459">
        <v>-3342</v>
      </c>
      <c r="H19" s="460">
        <v>-3.9045705206</v>
      </c>
      <c r="I19" s="495">
        <v>697.55</v>
      </c>
      <c r="J19" s="496">
        <v>117.9</v>
      </c>
      <c r="K19" s="496">
        <f t="shared" si="1"/>
        <v>1.4860518898605188</v>
      </c>
      <c r="L19" s="496">
        <f t="shared" si="2"/>
        <v>8.30321772749781</v>
      </c>
      <c r="M19" s="456">
        <v>30189</v>
      </c>
      <c r="N19" s="497">
        <f t="shared" si="3"/>
        <v>2.7245023021630397</v>
      </c>
      <c r="O19" s="456">
        <v>29741</v>
      </c>
      <c r="P19" s="459">
        <v>448</v>
      </c>
      <c r="Q19" s="498">
        <v>1.5063380518</v>
      </c>
    </row>
    <row r="20" spans="1:17" s="5" customFormat="1" ht="19.5" customHeight="1">
      <c r="A20" s="461" t="s">
        <v>31</v>
      </c>
      <c r="B20" s="455">
        <v>267435</v>
      </c>
      <c r="C20" s="456">
        <v>131170</v>
      </c>
      <c r="D20" s="456">
        <v>136265</v>
      </c>
      <c r="E20" s="457">
        <f t="shared" si="0"/>
        <v>96.26096209591604</v>
      </c>
      <c r="F20" s="458">
        <v>266937</v>
      </c>
      <c r="G20" s="459">
        <v>498</v>
      </c>
      <c r="H20" s="460">
        <v>0.1865608739</v>
      </c>
      <c r="I20" s="495">
        <v>138.48</v>
      </c>
      <c r="J20" s="496">
        <v>1931.2</v>
      </c>
      <c r="K20" s="496">
        <f t="shared" si="1"/>
        <v>4.83188191081882</v>
      </c>
      <c r="L20" s="496">
        <f t="shared" si="2"/>
        <v>1.6483830419380643</v>
      </c>
      <c r="M20" s="456">
        <v>103495</v>
      </c>
      <c r="N20" s="497">
        <f t="shared" si="3"/>
        <v>2.5840378762259046</v>
      </c>
      <c r="O20" s="456">
        <v>99645</v>
      </c>
      <c r="P20" s="459">
        <v>3850</v>
      </c>
      <c r="Q20" s="498">
        <v>3.8637161925</v>
      </c>
    </row>
    <row r="21" spans="1:17" s="5" customFormat="1" ht="19.5" customHeight="1">
      <c r="A21" s="461" t="s">
        <v>32</v>
      </c>
      <c r="B21" s="455">
        <v>48567</v>
      </c>
      <c r="C21" s="456">
        <v>23331</v>
      </c>
      <c r="D21" s="456">
        <v>25236</v>
      </c>
      <c r="E21" s="457">
        <f t="shared" si="0"/>
        <v>92.45126010461246</v>
      </c>
      <c r="F21" s="458">
        <v>50523</v>
      </c>
      <c r="G21" s="459">
        <v>-1956</v>
      </c>
      <c r="H21" s="460">
        <v>-3.8715040675</v>
      </c>
      <c r="I21" s="495">
        <v>126.86</v>
      </c>
      <c r="J21" s="496">
        <v>382.8</v>
      </c>
      <c r="K21" s="496">
        <f t="shared" si="1"/>
        <v>0.8774842812748427</v>
      </c>
      <c r="L21" s="496">
        <f t="shared" si="2"/>
        <v>1.5100655163219443</v>
      </c>
      <c r="M21" s="456">
        <v>18729</v>
      </c>
      <c r="N21" s="497">
        <f t="shared" si="3"/>
        <v>2.5931443216402372</v>
      </c>
      <c r="O21" s="456">
        <v>18826</v>
      </c>
      <c r="P21" s="459">
        <v>-97</v>
      </c>
      <c r="Q21" s="498">
        <v>-0.5152448741</v>
      </c>
    </row>
    <row r="22" spans="1:17" s="5" customFormat="1" ht="19.5" customHeight="1">
      <c r="A22" s="461" t="s">
        <v>33</v>
      </c>
      <c r="B22" s="455">
        <v>40866</v>
      </c>
      <c r="C22" s="456">
        <v>19512</v>
      </c>
      <c r="D22" s="456">
        <v>21354</v>
      </c>
      <c r="E22" s="457">
        <f t="shared" si="0"/>
        <v>91.37398145546501</v>
      </c>
      <c r="F22" s="458">
        <v>42802</v>
      </c>
      <c r="G22" s="459">
        <v>-1936</v>
      </c>
      <c r="H22" s="460">
        <v>-4.5231531237</v>
      </c>
      <c r="I22" s="495">
        <v>132.44</v>
      </c>
      <c r="J22" s="496">
        <v>308.6</v>
      </c>
      <c r="K22" s="496">
        <f t="shared" si="1"/>
        <v>0.7383464623834647</v>
      </c>
      <c r="L22" s="496">
        <f t="shared" si="2"/>
        <v>1.5764864967813204</v>
      </c>
      <c r="M22" s="456">
        <v>15049</v>
      </c>
      <c r="N22" s="497">
        <f t="shared" si="3"/>
        <v>2.71552927104791</v>
      </c>
      <c r="O22" s="456">
        <v>14989</v>
      </c>
      <c r="P22" s="459">
        <v>60</v>
      </c>
      <c r="Q22" s="498">
        <v>0.4002935486</v>
      </c>
    </row>
    <row r="23" spans="1:17" s="5" customFormat="1" ht="19.5" customHeight="1">
      <c r="A23" s="461" t="s">
        <v>619</v>
      </c>
      <c r="B23" s="455">
        <v>224903</v>
      </c>
      <c r="C23" s="456">
        <v>104215</v>
      </c>
      <c r="D23" s="456">
        <v>120688</v>
      </c>
      <c r="E23" s="457">
        <f t="shared" si="0"/>
        <v>86.35075566750629</v>
      </c>
      <c r="F23" s="458">
        <v>225700</v>
      </c>
      <c r="G23" s="459">
        <v>-797</v>
      </c>
      <c r="H23" s="460">
        <v>-0.3531236154</v>
      </c>
      <c r="I23" s="495">
        <v>101.8</v>
      </c>
      <c r="J23" s="496">
        <v>2209.3</v>
      </c>
      <c r="K23" s="496">
        <f t="shared" si="1"/>
        <v>4.06343499313435</v>
      </c>
      <c r="L23" s="496">
        <f t="shared" si="2"/>
        <v>1.2117662743305528</v>
      </c>
      <c r="M23" s="456">
        <v>94140</v>
      </c>
      <c r="N23" s="497">
        <f t="shared" si="3"/>
        <v>2.3890269810919906</v>
      </c>
      <c r="O23" s="456">
        <v>91737</v>
      </c>
      <c r="P23" s="459">
        <v>2403</v>
      </c>
      <c r="Q23" s="498">
        <v>2.619444717</v>
      </c>
    </row>
    <row r="24" spans="1:17" s="5" customFormat="1" ht="19.5" customHeight="1">
      <c r="A24" s="461" t="s">
        <v>34</v>
      </c>
      <c r="B24" s="455">
        <v>77178</v>
      </c>
      <c r="C24" s="456">
        <v>37061</v>
      </c>
      <c r="D24" s="456">
        <v>40117</v>
      </c>
      <c r="E24" s="457">
        <f t="shared" si="0"/>
        <v>92.38228182565994</v>
      </c>
      <c r="F24" s="458">
        <v>81009</v>
      </c>
      <c r="G24" s="459">
        <v>-3831</v>
      </c>
      <c r="H24" s="460">
        <v>-4.7291041736</v>
      </c>
      <c r="I24" s="495">
        <v>176.51</v>
      </c>
      <c r="J24" s="496">
        <v>437.2</v>
      </c>
      <c r="K24" s="496">
        <f t="shared" si="1"/>
        <v>1.3944135289441353</v>
      </c>
      <c r="L24" s="496">
        <f t="shared" si="2"/>
        <v>2.101069401592199</v>
      </c>
      <c r="M24" s="456">
        <v>28653</v>
      </c>
      <c r="N24" s="497">
        <f t="shared" si="3"/>
        <v>2.693539943461418</v>
      </c>
      <c r="O24" s="456">
        <v>28506</v>
      </c>
      <c r="P24" s="459">
        <v>147</v>
      </c>
      <c r="Q24" s="498">
        <v>0.5156809093</v>
      </c>
    </row>
    <row r="25" spans="1:17" s="5" customFormat="1" ht="19.5" customHeight="1">
      <c r="A25" s="461" t="s">
        <v>35</v>
      </c>
      <c r="B25" s="455">
        <v>91030</v>
      </c>
      <c r="C25" s="456">
        <v>44397</v>
      </c>
      <c r="D25" s="456">
        <v>46633</v>
      </c>
      <c r="E25" s="457">
        <f t="shared" si="0"/>
        <v>95.20511225955867</v>
      </c>
      <c r="F25" s="458">
        <v>93901</v>
      </c>
      <c r="G25" s="459">
        <v>-2871</v>
      </c>
      <c r="H25" s="460">
        <v>-3.0574754262</v>
      </c>
      <c r="I25" s="495">
        <v>34.38</v>
      </c>
      <c r="J25" s="496">
        <v>2647.8</v>
      </c>
      <c r="K25" s="496">
        <f t="shared" si="1"/>
        <v>1.6446845414468454</v>
      </c>
      <c r="L25" s="496">
        <f t="shared" si="2"/>
        <v>0.40923894412067197</v>
      </c>
      <c r="M25" s="456">
        <v>36340</v>
      </c>
      <c r="N25" s="497">
        <f t="shared" si="3"/>
        <v>2.504953219592735</v>
      </c>
      <c r="O25" s="456">
        <v>35737</v>
      </c>
      <c r="P25" s="459">
        <v>603</v>
      </c>
      <c r="Q25" s="498">
        <v>1.6873268601</v>
      </c>
    </row>
    <row r="26" spans="1:17" s="5" customFormat="1" ht="19.5" customHeight="1">
      <c r="A26" s="461" t="s">
        <v>36</v>
      </c>
      <c r="B26" s="455">
        <v>156375</v>
      </c>
      <c r="C26" s="456">
        <v>73882</v>
      </c>
      <c r="D26" s="456">
        <v>82493</v>
      </c>
      <c r="E26" s="457">
        <f t="shared" si="0"/>
        <v>89.56153855478647</v>
      </c>
      <c r="F26" s="458">
        <v>156423</v>
      </c>
      <c r="G26" s="459">
        <v>-48</v>
      </c>
      <c r="H26" s="460">
        <v>-0.0306860244</v>
      </c>
      <c r="I26" s="495">
        <v>53.44</v>
      </c>
      <c r="J26" s="496">
        <v>2926.2</v>
      </c>
      <c r="K26" s="496">
        <f t="shared" si="1"/>
        <v>2.8253053407530535</v>
      </c>
      <c r="L26" s="496">
        <f t="shared" si="2"/>
        <v>0.6361177770159601</v>
      </c>
      <c r="M26" s="456">
        <v>62675</v>
      </c>
      <c r="N26" s="497">
        <f t="shared" si="3"/>
        <v>2.4950139609094535</v>
      </c>
      <c r="O26" s="456">
        <v>60584</v>
      </c>
      <c r="P26" s="459">
        <v>2091</v>
      </c>
      <c r="Q26" s="498">
        <v>3.4514063119</v>
      </c>
    </row>
    <row r="27" spans="1:17" s="5" customFormat="1" ht="19.5" customHeight="1">
      <c r="A27" s="461" t="s">
        <v>37</v>
      </c>
      <c r="B27" s="455">
        <v>48580</v>
      </c>
      <c r="C27" s="456">
        <v>23730</v>
      </c>
      <c r="D27" s="456">
        <v>24850</v>
      </c>
      <c r="E27" s="457">
        <f t="shared" si="0"/>
        <v>95.49295774647887</v>
      </c>
      <c r="F27" s="458">
        <v>49680</v>
      </c>
      <c r="G27" s="459">
        <v>-1100</v>
      </c>
      <c r="H27" s="460">
        <v>-2.2141706924</v>
      </c>
      <c r="I27" s="495">
        <v>92.94</v>
      </c>
      <c r="J27" s="496">
        <v>522.7</v>
      </c>
      <c r="K27" s="496">
        <f t="shared" si="1"/>
        <v>0.8777191587771916</v>
      </c>
      <c r="L27" s="496">
        <f t="shared" si="2"/>
        <v>1.1063021368986403</v>
      </c>
      <c r="M27" s="456">
        <v>16860</v>
      </c>
      <c r="N27" s="497">
        <f t="shared" si="3"/>
        <v>2.881376037959668</v>
      </c>
      <c r="O27" s="456">
        <v>16470</v>
      </c>
      <c r="P27" s="459">
        <v>390</v>
      </c>
      <c r="Q27" s="498">
        <v>2.3679417122</v>
      </c>
    </row>
    <row r="28" spans="1:17" s="5" customFormat="1" ht="19.5" customHeight="1">
      <c r="A28" s="461" t="s">
        <v>38</v>
      </c>
      <c r="B28" s="455">
        <v>112691</v>
      </c>
      <c r="C28" s="456">
        <v>54184</v>
      </c>
      <c r="D28" s="456">
        <v>58507</v>
      </c>
      <c r="E28" s="457">
        <f t="shared" si="0"/>
        <v>92.61114054728495</v>
      </c>
      <c r="F28" s="458">
        <v>114216</v>
      </c>
      <c r="G28" s="459">
        <v>-1525</v>
      </c>
      <c r="H28" s="460">
        <v>-1.3351894656</v>
      </c>
      <c r="I28" s="495">
        <v>210.32</v>
      </c>
      <c r="J28" s="496">
        <v>535.8</v>
      </c>
      <c r="K28" s="496">
        <f t="shared" si="1"/>
        <v>2.036044662860447</v>
      </c>
      <c r="L28" s="496">
        <f t="shared" si="2"/>
        <v>2.5035234068487413</v>
      </c>
      <c r="M28" s="456">
        <v>41070</v>
      </c>
      <c r="N28" s="497">
        <f t="shared" si="3"/>
        <v>2.7438763087411737</v>
      </c>
      <c r="O28" s="456">
        <v>40068</v>
      </c>
      <c r="P28" s="459">
        <v>1002</v>
      </c>
      <c r="Q28" s="498">
        <v>2.5007487272</v>
      </c>
    </row>
    <row r="29" spans="1:17" s="5" customFormat="1" ht="19.5" customHeight="1">
      <c r="A29" s="461" t="s">
        <v>39</v>
      </c>
      <c r="B29" s="455">
        <v>44313</v>
      </c>
      <c r="C29" s="456">
        <v>21653</v>
      </c>
      <c r="D29" s="456">
        <v>22660</v>
      </c>
      <c r="E29" s="457">
        <f t="shared" si="0"/>
        <v>95.55604589585171</v>
      </c>
      <c r="F29" s="458">
        <v>47993</v>
      </c>
      <c r="G29" s="459">
        <v>-3680</v>
      </c>
      <c r="H29" s="460">
        <v>-7.6677848853</v>
      </c>
      <c r="I29" s="495">
        <v>150.98</v>
      </c>
      <c r="J29" s="496">
        <v>293.5</v>
      </c>
      <c r="K29" s="496">
        <f t="shared" si="1"/>
        <v>0.8006251355062513</v>
      </c>
      <c r="L29" s="496">
        <f t="shared" si="2"/>
        <v>1.7971755608882793</v>
      </c>
      <c r="M29" s="456">
        <v>15364</v>
      </c>
      <c r="N29" s="497">
        <f t="shared" si="3"/>
        <v>2.884209841187191</v>
      </c>
      <c r="O29" s="456">
        <v>15188</v>
      </c>
      <c r="P29" s="459">
        <v>176</v>
      </c>
      <c r="Q29" s="498">
        <v>1.1588095865</v>
      </c>
    </row>
    <row r="30" spans="1:17" s="5" customFormat="1" ht="19.5" customHeight="1">
      <c r="A30" s="461" t="s">
        <v>3</v>
      </c>
      <c r="B30" s="455">
        <v>41490</v>
      </c>
      <c r="C30" s="456">
        <v>19760</v>
      </c>
      <c r="D30" s="456">
        <v>21730</v>
      </c>
      <c r="E30" s="457">
        <f t="shared" si="0"/>
        <v>90.93419236079153</v>
      </c>
      <c r="F30" s="458">
        <v>43263</v>
      </c>
      <c r="G30" s="459">
        <v>-1773</v>
      </c>
      <c r="H30" s="460">
        <v>-4.0981901394</v>
      </c>
      <c r="I30" s="495">
        <v>377.59</v>
      </c>
      <c r="J30" s="496">
        <v>109.9</v>
      </c>
      <c r="K30" s="496">
        <f t="shared" si="1"/>
        <v>0.7496205824962059</v>
      </c>
      <c r="L30" s="496">
        <f t="shared" si="2"/>
        <v>4.494605378432941</v>
      </c>
      <c r="M30" s="456">
        <v>15578</v>
      </c>
      <c r="N30" s="497">
        <f t="shared" si="3"/>
        <v>2.663371421235075</v>
      </c>
      <c r="O30" s="456">
        <v>15342</v>
      </c>
      <c r="P30" s="459">
        <v>236</v>
      </c>
      <c r="Q30" s="498">
        <v>1.5382609829</v>
      </c>
    </row>
    <row r="31" spans="1:17" s="5" customFormat="1" ht="19.5" customHeight="1">
      <c r="A31" s="461" t="s">
        <v>4</v>
      </c>
      <c r="B31" s="455">
        <v>24288</v>
      </c>
      <c r="C31" s="456">
        <v>11694</v>
      </c>
      <c r="D31" s="456">
        <v>12594</v>
      </c>
      <c r="E31" s="457">
        <f t="shared" si="0"/>
        <v>92.85373987613148</v>
      </c>
      <c r="F31" s="458">
        <v>26501</v>
      </c>
      <c r="G31" s="459">
        <v>-2213</v>
      </c>
      <c r="H31" s="460">
        <v>-8.3506282782</v>
      </c>
      <c r="I31" s="495">
        <v>422.91</v>
      </c>
      <c r="J31" s="496">
        <v>57.4</v>
      </c>
      <c r="K31" s="496">
        <f t="shared" si="1"/>
        <v>0.43882344438823445</v>
      </c>
      <c r="L31" s="496">
        <f t="shared" si="2"/>
        <v>5.034067535138842</v>
      </c>
      <c r="M31" s="456">
        <v>8713</v>
      </c>
      <c r="N31" s="497">
        <f t="shared" si="3"/>
        <v>2.787558820153793</v>
      </c>
      <c r="O31" s="456">
        <v>9062</v>
      </c>
      <c r="P31" s="459">
        <v>-349</v>
      </c>
      <c r="Q31" s="498">
        <v>-3.8512469653</v>
      </c>
    </row>
    <row r="32" spans="1:17" s="5" customFormat="1" ht="19.5" customHeight="1">
      <c r="A32" s="461" t="s">
        <v>5</v>
      </c>
      <c r="B32" s="455">
        <v>64660</v>
      </c>
      <c r="C32" s="456">
        <v>30793</v>
      </c>
      <c r="D32" s="456">
        <v>33867</v>
      </c>
      <c r="E32" s="457">
        <f t="shared" si="0"/>
        <v>90.92331768388107</v>
      </c>
      <c r="F32" s="458">
        <v>67757</v>
      </c>
      <c r="G32" s="459">
        <v>-3097</v>
      </c>
      <c r="H32" s="460">
        <v>-4.570745458</v>
      </c>
      <c r="I32" s="495">
        <v>493.21</v>
      </c>
      <c r="J32" s="496">
        <v>131.1</v>
      </c>
      <c r="K32" s="496">
        <f t="shared" si="1"/>
        <v>1.1682445616824455</v>
      </c>
      <c r="L32" s="496">
        <f t="shared" si="2"/>
        <v>5.870876661714853</v>
      </c>
      <c r="M32" s="456">
        <v>22553</v>
      </c>
      <c r="N32" s="497">
        <f t="shared" si="3"/>
        <v>2.867024342659513</v>
      </c>
      <c r="O32" s="456">
        <v>22461</v>
      </c>
      <c r="P32" s="459">
        <v>92</v>
      </c>
      <c r="Q32" s="498">
        <v>0.4095988602</v>
      </c>
    </row>
    <row r="33" spans="1:17" s="5" customFormat="1" ht="19.5" customHeight="1">
      <c r="A33" s="461" t="s">
        <v>6</v>
      </c>
      <c r="B33" s="455">
        <v>46912</v>
      </c>
      <c r="C33" s="456">
        <v>22445</v>
      </c>
      <c r="D33" s="456">
        <v>24467</v>
      </c>
      <c r="E33" s="457">
        <f t="shared" si="0"/>
        <v>91.73580741406792</v>
      </c>
      <c r="F33" s="458">
        <v>49834</v>
      </c>
      <c r="G33" s="459">
        <v>-2922</v>
      </c>
      <c r="H33" s="460">
        <v>-5.8634667095</v>
      </c>
      <c r="I33" s="495">
        <v>229.01</v>
      </c>
      <c r="J33" s="496">
        <v>204.8</v>
      </c>
      <c r="K33" s="496">
        <f t="shared" si="1"/>
        <v>0.8475825684758256</v>
      </c>
      <c r="L33" s="496">
        <f t="shared" si="2"/>
        <v>2.7259979811831028</v>
      </c>
      <c r="M33" s="456">
        <v>16968</v>
      </c>
      <c r="N33" s="497">
        <f t="shared" si="3"/>
        <v>2.7647336162187646</v>
      </c>
      <c r="O33" s="456">
        <v>16981</v>
      </c>
      <c r="P33" s="459">
        <v>-13</v>
      </c>
      <c r="Q33" s="498">
        <v>-0.076556151</v>
      </c>
    </row>
    <row r="34" spans="1:17" s="5" customFormat="1" ht="19.5" customHeight="1">
      <c r="A34" s="461" t="s">
        <v>7</v>
      </c>
      <c r="B34" s="455">
        <v>30805</v>
      </c>
      <c r="C34" s="456">
        <v>14810</v>
      </c>
      <c r="D34" s="456">
        <v>15995</v>
      </c>
      <c r="E34" s="457">
        <f t="shared" si="0"/>
        <v>92.5914348233823</v>
      </c>
      <c r="F34" s="458">
        <v>32814</v>
      </c>
      <c r="G34" s="459">
        <v>-2009</v>
      </c>
      <c r="H34" s="460">
        <v>-6.1223867861</v>
      </c>
      <c r="I34" s="495">
        <v>403.06</v>
      </c>
      <c r="J34" s="496">
        <v>76.4</v>
      </c>
      <c r="K34" s="496">
        <f t="shared" si="1"/>
        <v>0.5565693430656935</v>
      </c>
      <c r="L34" s="496">
        <f t="shared" si="2"/>
        <v>4.7977850150459</v>
      </c>
      <c r="M34" s="456">
        <v>11500</v>
      </c>
      <c r="N34" s="497">
        <f t="shared" si="3"/>
        <v>2.678695652173913</v>
      </c>
      <c r="O34" s="456">
        <v>11655</v>
      </c>
      <c r="P34" s="459">
        <v>-155</v>
      </c>
      <c r="Q34" s="498">
        <v>-1.3299013299</v>
      </c>
    </row>
    <row r="35" spans="1:17" s="5" customFormat="1" ht="19.5" customHeight="1">
      <c r="A35" s="461" t="s">
        <v>8</v>
      </c>
      <c r="B35" s="455">
        <v>43977</v>
      </c>
      <c r="C35" s="456">
        <v>20808</v>
      </c>
      <c r="D35" s="456">
        <v>23169</v>
      </c>
      <c r="E35" s="457">
        <f t="shared" si="0"/>
        <v>89.80965945875955</v>
      </c>
      <c r="F35" s="458">
        <v>46459</v>
      </c>
      <c r="G35" s="459">
        <v>-2482</v>
      </c>
      <c r="H35" s="460">
        <v>-5.3423448632</v>
      </c>
      <c r="I35" s="495">
        <v>184.35</v>
      </c>
      <c r="J35" s="496">
        <v>238.6</v>
      </c>
      <c r="K35" s="496">
        <f t="shared" si="1"/>
        <v>0.7945544554455446</v>
      </c>
      <c r="L35" s="496">
        <f t="shared" si="2"/>
        <v>2.1943920694777743</v>
      </c>
      <c r="M35" s="456">
        <v>17451</v>
      </c>
      <c r="N35" s="497">
        <f t="shared" si="3"/>
        <v>2.5200275055870724</v>
      </c>
      <c r="O35" s="456">
        <v>17436</v>
      </c>
      <c r="P35" s="459">
        <v>15</v>
      </c>
      <c r="Q35" s="498">
        <v>0.0860289057</v>
      </c>
    </row>
    <row r="36" spans="1:17" s="5" customFormat="1" ht="19.5" customHeight="1">
      <c r="A36" s="461" t="s">
        <v>9</v>
      </c>
      <c r="B36" s="455">
        <v>37773</v>
      </c>
      <c r="C36" s="456">
        <v>18024</v>
      </c>
      <c r="D36" s="456">
        <v>19749</v>
      </c>
      <c r="E36" s="457">
        <f t="shared" si="0"/>
        <v>91.26538052559623</v>
      </c>
      <c r="F36" s="458">
        <v>40938</v>
      </c>
      <c r="G36" s="459">
        <v>-3165</v>
      </c>
      <c r="H36" s="460">
        <v>-7.731203283</v>
      </c>
      <c r="I36" s="495">
        <v>658.54</v>
      </c>
      <c r="J36" s="496">
        <v>57.4</v>
      </c>
      <c r="K36" s="496">
        <f t="shared" si="1"/>
        <v>0.6824636843246369</v>
      </c>
      <c r="L36" s="496">
        <f t="shared" si="2"/>
        <v>7.838866034357979</v>
      </c>
      <c r="M36" s="456">
        <v>12723</v>
      </c>
      <c r="N36" s="497">
        <f t="shared" si="3"/>
        <v>2.9688752652676254</v>
      </c>
      <c r="O36" s="456">
        <v>13174</v>
      </c>
      <c r="P36" s="459">
        <v>-451</v>
      </c>
      <c r="Q36" s="498">
        <v>-3.4234097465</v>
      </c>
    </row>
    <row r="37" spans="1:17" ht="19.5" customHeight="1">
      <c r="A37" s="461" t="s">
        <v>40</v>
      </c>
      <c r="B37" s="455">
        <v>40310</v>
      </c>
      <c r="C37" s="456">
        <v>19619</v>
      </c>
      <c r="D37" s="456">
        <v>20691</v>
      </c>
      <c r="E37" s="457">
        <f t="shared" si="0"/>
        <v>94.81900343144363</v>
      </c>
      <c r="F37" s="458">
        <v>40181</v>
      </c>
      <c r="G37" s="459">
        <v>129</v>
      </c>
      <c r="H37" s="460">
        <v>0.3210472611</v>
      </c>
      <c r="I37" s="495">
        <v>157.55</v>
      </c>
      <c r="J37" s="496">
        <v>255.9</v>
      </c>
      <c r="K37" s="496">
        <f t="shared" si="1"/>
        <v>0.7283009322830093</v>
      </c>
      <c r="L37" s="496">
        <f t="shared" si="2"/>
        <v>1.875380908848513</v>
      </c>
      <c r="M37" s="456">
        <v>15086</v>
      </c>
      <c r="N37" s="497">
        <f t="shared" si="3"/>
        <v>2.672013787617659</v>
      </c>
      <c r="O37" s="511">
        <v>14133</v>
      </c>
      <c r="P37" s="459">
        <v>953</v>
      </c>
      <c r="Q37" s="498">
        <v>6.7430835633</v>
      </c>
    </row>
    <row r="38" spans="1:17" ht="19.5" customHeight="1">
      <c r="A38" s="462" t="s">
        <v>10</v>
      </c>
      <c r="B38" s="463">
        <v>77419</v>
      </c>
      <c r="C38" s="464">
        <v>37260</v>
      </c>
      <c r="D38" s="464">
        <v>40159</v>
      </c>
      <c r="E38" s="465">
        <f t="shared" si="0"/>
        <v>92.78119475086531</v>
      </c>
      <c r="F38" s="466">
        <v>80518</v>
      </c>
      <c r="G38" s="467">
        <v>-3099</v>
      </c>
      <c r="H38" s="468">
        <v>-3.8488288333</v>
      </c>
      <c r="I38" s="499">
        <v>210.87</v>
      </c>
      <c r="J38" s="500">
        <v>367.1</v>
      </c>
      <c r="K38" s="500">
        <f t="shared" si="1"/>
        <v>1.398767796487678</v>
      </c>
      <c r="L38" s="500">
        <f t="shared" si="2"/>
        <v>2.510070277682551</v>
      </c>
      <c r="M38" s="464">
        <v>27297</v>
      </c>
      <c r="N38" s="501">
        <f t="shared" si="3"/>
        <v>2.8361724731655493</v>
      </c>
      <c r="O38" s="464">
        <v>26803</v>
      </c>
      <c r="P38" s="467">
        <v>494</v>
      </c>
      <c r="Q38" s="502">
        <v>1.8430772675</v>
      </c>
    </row>
    <row r="39" ht="12">
      <c r="A39" s="512" t="s">
        <v>700</v>
      </c>
    </row>
    <row r="40" spans="1:17" ht="12" customHeight="1">
      <c r="A40" s="512" t="s">
        <v>701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1:17" ht="12" customHeight="1">
      <c r="A41" s="512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</row>
  </sheetData>
  <sheetProtection/>
  <mergeCells count="12">
    <mergeCell ref="J3:J5"/>
    <mergeCell ref="K3:L4"/>
    <mergeCell ref="B4:E4"/>
    <mergeCell ref="F4:F5"/>
    <mergeCell ref="B3:H3"/>
    <mergeCell ref="A3:A5"/>
    <mergeCell ref="G4:H4"/>
    <mergeCell ref="M3:Q3"/>
    <mergeCell ref="M4:N4"/>
    <mergeCell ref="O4:O5"/>
    <mergeCell ref="P4:Q4"/>
    <mergeCell ref="I3:I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1.875" style="16" customWidth="1"/>
    <col min="2" max="2" width="10.50390625" style="16" customWidth="1"/>
    <col min="3" max="9" width="10.125" style="16" customWidth="1"/>
    <col min="10" max="16384" width="9.00390625" style="16" customWidth="1"/>
  </cols>
  <sheetData>
    <row r="1" ht="18" customHeight="1">
      <c r="B1" s="15" t="s">
        <v>102</v>
      </c>
    </row>
    <row r="2" ht="6" customHeight="1">
      <c r="B2" s="15"/>
    </row>
    <row r="3" spans="2:15" ht="17.25" customHeight="1">
      <c r="B3" s="17"/>
      <c r="C3" s="17" t="s">
        <v>81</v>
      </c>
      <c r="D3" s="17" t="s">
        <v>82</v>
      </c>
      <c r="E3" s="17" t="s">
        <v>620</v>
      </c>
      <c r="F3" s="17" t="s">
        <v>83</v>
      </c>
      <c r="G3" s="17" t="s">
        <v>103</v>
      </c>
      <c r="H3" s="306" t="s">
        <v>469</v>
      </c>
      <c r="I3" s="325" t="s">
        <v>579</v>
      </c>
      <c r="J3"/>
      <c r="L3" s="292"/>
      <c r="M3" s="292"/>
      <c r="N3" s="292"/>
      <c r="O3" s="292"/>
    </row>
    <row r="4" spans="2:15" ht="17.25" customHeight="1">
      <c r="B4" s="31" t="s">
        <v>84</v>
      </c>
      <c r="C4" s="31" t="s">
        <v>85</v>
      </c>
      <c r="D4" s="31" t="s">
        <v>85</v>
      </c>
      <c r="E4" s="31" t="s">
        <v>85</v>
      </c>
      <c r="F4" s="31" t="s">
        <v>85</v>
      </c>
      <c r="G4" s="31" t="s">
        <v>85</v>
      </c>
      <c r="H4" s="307" t="s">
        <v>85</v>
      </c>
      <c r="I4" s="326" t="s">
        <v>85</v>
      </c>
      <c r="J4"/>
      <c r="L4" s="292"/>
      <c r="M4" s="292"/>
      <c r="N4" s="292"/>
      <c r="O4" s="292"/>
    </row>
    <row r="5" spans="2:15" ht="17.25" customHeight="1">
      <c r="B5" s="18" t="s">
        <v>104</v>
      </c>
      <c r="C5" s="318">
        <v>6.5</v>
      </c>
      <c r="D5" s="318">
        <v>5.2</v>
      </c>
      <c r="E5" s="318">
        <v>4.2</v>
      </c>
      <c r="F5" s="318">
        <v>4.3</v>
      </c>
      <c r="G5" s="318">
        <v>4.7</v>
      </c>
      <c r="H5" s="319">
        <v>4.5</v>
      </c>
      <c r="I5" s="327">
        <v>3.9559517566858946</v>
      </c>
      <c r="J5"/>
      <c r="L5" s="292"/>
      <c r="M5" s="292"/>
      <c r="N5" s="292"/>
      <c r="O5" s="292"/>
    </row>
    <row r="6" spans="2:15" ht="17.25" customHeight="1">
      <c r="B6" s="18" t="s">
        <v>105</v>
      </c>
      <c r="C6" s="318">
        <v>6.8</v>
      </c>
      <c r="D6" s="318">
        <v>5.9</v>
      </c>
      <c r="E6" s="318">
        <v>4.7</v>
      </c>
      <c r="F6" s="318">
        <v>4</v>
      </c>
      <c r="G6" s="318">
        <v>4.4</v>
      </c>
      <c r="H6" s="319">
        <v>4.6</v>
      </c>
      <c r="I6" s="327">
        <v>4.554798112218144</v>
      </c>
      <c r="J6"/>
      <c r="L6" s="292"/>
      <c r="M6" s="292"/>
      <c r="N6" s="292"/>
      <c r="O6" s="292"/>
    </row>
    <row r="7" spans="2:15" ht="17.25" customHeight="1">
      <c r="B7" s="18" t="s">
        <v>86</v>
      </c>
      <c r="C7" s="318">
        <v>7.3</v>
      </c>
      <c r="D7" s="318">
        <v>6</v>
      </c>
      <c r="E7" s="318">
        <v>5.5</v>
      </c>
      <c r="F7" s="318">
        <v>4.3</v>
      </c>
      <c r="G7" s="318">
        <v>3.9</v>
      </c>
      <c r="H7" s="319">
        <v>4.4</v>
      </c>
      <c r="I7" s="327">
        <v>4.6177241740954384</v>
      </c>
      <c r="J7"/>
      <c r="L7" s="292"/>
      <c r="M7" s="292"/>
      <c r="N7" s="292"/>
      <c r="O7" s="292"/>
    </row>
    <row r="8" spans="2:15" ht="17.25" customHeight="1">
      <c r="B8" s="18" t="s">
        <v>87</v>
      </c>
      <c r="C8" s="318">
        <v>6.9</v>
      </c>
      <c r="D8" s="318">
        <v>7.3</v>
      </c>
      <c r="E8" s="318">
        <v>6.3</v>
      </c>
      <c r="F8" s="318">
        <v>5.3</v>
      </c>
      <c r="G8" s="318">
        <v>4.4</v>
      </c>
      <c r="H8" s="319">
        <v>4.1</v>
      </c>
      <c r="I8" s="327">
        <v>4.6051389617199785</v>
      </c>
      <c r="J8"/>
      <c r="L8" s="292"/>
      <c r="M8" s="292"/>
      <c r="N8" s="292"/>
      <c r="O8" s="292"/>
    </row>
    <row r="9" spans="2:15" ht="17.25" customHeight="1">
      <c r="B9" s="18" t="s">
        <v>88</v>
      </c>
      <c r="C9" s="318">
        <v>6.8</v>
      </c>
      <c r="D9" s="318">
        <v>6.8</v>
      </c>
      <c r="E9" s="318">
        <v>7</v>
      </c>
      <c r="F9" s="318">
        <v>5.9</v>
      </c>
      <c r="G9" s="318">
        <v>4.9</v>
      </c>
      <c r="H9" s="319">
        <v>4.1</v>
      </c>
      <c r="I9" s="327">
        <v>3.7944415312008393</v>
      </c>
      <c r="J9"/>
      <c r="L9" s="292"/>
      <c r="M9" s="292"/>
      <c r="N9" s="292"/>
      <c r="O9" s="292"/>
    </row>
    <row r="10" spans="2:15" ht="17.25" customHeight="1">
      <c r="B10" s="18" t="s">
        <v>89</v>
      </c>
      <c r="C10" s="318">
        <v>6.8</v>
      </c>
      <c r="D10" s="318">
        <v>7</v>
      </c>
      <c r="E10" s="318">
        <v>6.7</v>
      </c>
      <c r="F10" s="318">
        <v>7.5</v>
      </c>
      <c r="G10" s="318">
        <v>5.9</v>
      </c>
      <c r="H10" s="319">
        <v>4.8</v>
      </c>
      <c r="I10" s="327">
        <v>3.706345044572627</v>
      </c>
      <c r="J10"/>
      <c r="L10" s="292"/>
      <c r="M10" s="292"/>
      <c r="N10" s="292"/>
      <c r="O10" s="292"/>
    </row>
    <row r="11" spans="2:15" ht="17.25" customHeight="1">
      <c r="B11" s="18" t="s">
        <v>90</v>
      </c>
      <c r="C11" s="318">
        <v>7.8</v>
      </c>
      <c r="D11" s="318">
        <v>6.9</v>
      </c>
      <c r="E11" s="318">
        <v>6.7</v>
      </c>
      <c r="F11" s="318">
        <v>7.6</v>
      </c>
      <c r="G11" s="318">
        <v>8.2</v>
      </c>
      <c r="H11" s="319">
        <v>6.1</v>
      </c>
      <c r="I11" s="327">
        <v>4.893550078657578</v>
      </c>
      <c r="J11"/>
      <c r="L11" s="292"/>
      <c r="M11" s="292"/>
      <c r="N11" s="292"/>
      <c r="O11" s="292"/>
    </row>
    <row r="12" spans="2:15" ht="17.25" customHeight="1">
      <c r="B12" s="18" t="s">
        <v>91</v>
      </c>
      <c r="C12" s="318">
        <v>9.6</v>
      </c>
      <c r="D12" s="318">
        <v>7.3</v>
      </c>
      <c r="E12" s="318">
        <v>6.4</v>
      </c>
      <c r="F12" s="318">
        <v>6.9</v>
      </c>
      <c r="G12" s="318">
        <v>8</v>
      </c>
      <c r="H12" s="319">
        <v>8.3</v>
      </c>
      <c r="I12" s="327">
        <v>6.194022024121657</v>
      </c>
      <c r="J12"/>
      <c r="L12" s="292"/>
      <c r="M12" s="292"/>
      <c r="N12" s="292"/>
      <c r="O12" s="292"/>
    </row>
    <row r="13" spans="2:15" ht="17.25" customHeight="1">
      <c r="B13" s="18" t="s">
        <v>92</v>
      </c>
      <c r="C13" s="318">
        <v>7.3</v>
      </c>
      <c r="D13" s="318">
        <v>8.9</v>
      </c>
      <c r="E13" s="318">
        <v>7</v>
      </c>
      <c r="F13" s="318">
        <v>6.3</v>
      </c>
      <c r="G13" s="318">
        <v>7.1</v>
      </c>
      <c r="H13" s="319">
        <v>8</v>
      </c>
      <c r="I13" s="327">
        <v>8.353434714210803</v>
      </c>
      <c r="J13"/>
      <c r="L13" s="292"/>
      <c r="M13" s="292"/>
      <c r="N13" s="292"/>
      <c r="O13" s="292"/>
    </row>
    <row r="14" spans="2:15" ht="17.25" customHeight="1">
      <c r="B14" s="18" t="s">
        <v>93</v>
      </c>
      <c r="C14" s="318">
        <v>6.7</v>
      </c>
      <c r="D14" s="318">
        <v>7.2</v>
      </c>
      <c r="E14" s="318">
        <v>9</v>
      </c>
      <c r="F14" s="318">
        <v>6.8</v>
      </c>
      <c r="G14" s="318">
        <v>6.1</v>
      </c>
      <c r="H14" s="319">
        <v>7</v>
      </c>
      <c r="I14" s="327">
        <v>8.05558468799161</v>
      </c>
      <c r="J14"/>
      <c r="L14" s="292"/>
      <c r="M14" s="292"/>
      <c r="N14" s="292"/>
      <c r="O14" s="292"/>
    </row>
    <row r="15" spans="2:15" ht="17.25" customHeight="1">
      <c r="B15" s="18" t="s">
        <v>94</v>
      </c>
      <c r="C15" s="318">
        <v>6.7</v>
      </c>
      <c r="D15" s="318">
        <v>6.8</v>
      </c>
      <c r="E15" s="318">
        <v>7.6</v>
      </c>
      <c r="F15" s="318">
        <v>8.7</v>
      </c>
      <c r="G15" s="318">
        <v>6.6</v>
      </c>
      <c r="H15" s="319">
        <v>6.1</v>
      </c>
      <c r="I15" s="327">
        <v>6.949134766649187</v>
      </c>
      <c r="J15"/>
      <c r="L15" s="292"/>
      <c r="M15" s="292"/>
      <c r="N15" s="292"/>
      <c r="O15" s="292"/>
    </row>
    <row r="16" spans="2:15" ht="17.25" customHeight="1">
      <c r="B16" s="18" t="s">
        <v>95</v>
      </c>
      <c r="C16" s="318">
        <v>6</v>
      </c>
      <c r="D16" s="318">
        <v>6.6</v>
      </c>
      <c r="E16" s="318">
        <v>7</v>
      </c>
      <c r="F16" s="318">
        <v>7.3</v>
      </c>
      <c r="G16" s="318">
        <v>8.5</v>
      </c>
      <c r="H16" s="319">
        <v>6.4</v>
      </c>
      <c r="I16" s="327">
        <v>6.005243838489775</v>
      </c>
      <c r="J16"/>
      <c r="L16" s="292"/>
      <c r="M16" s="292"/>
      <c r="N16" s="292"/>
      <c r="O16" s="292"/>
    </row>
    <row r="17" spans="2:15" ht="17.25" customHeight="1">
      <c r="B17" s="18" t="s">
        <v>96</v>
      </c>
      <c r="C17" s="318">
        <v>4.5</v>
      </c>
      <c r="D17" s="318">
        <v>5.7</v>
      </c>
      <c r="E17" s="318">
        <v>6.6</v>
      </c>
      <c r="F17" s="318">
        <v>6.5</v>
      </c>
      <c r="G17" s="318">
        <v>6.9</v>
      </c>
      <c r="H17" s="319">
        <v>8.1</v>
      </c>
      <c r="I17" s="327">
        <v>6.310435238594652</v>
      </c>
      <c r="J17"/>
      <c r="L17" s="292"/>
      <c r="M17" s="292"/>
      <c r="N17" s="292"/>
      <c r="O17" s="292"/>
    </row>
    <row r="18" spans="2:15" ht="17.25" customHeight="1">
      <c r="B18" s="18" t="s">
        <v>97</v>
      </c>
      <c r="C18" s="318">
        <v>3.2</v>
      </c>
      <c r="D18" s="318">
        <v>4.2</v>
      </c>
      <c r="E18" s="318">
        <v>5.5</v>
      </c>
      <c r="F18" s="318">
        <v>6.1</v>
      </c>
      <c r="G18" s="318">
        <v>5.9</v>
      </c>
      <c r="H18" s="319">
        <v>6.6</v>
      </c>
      <c r="I18" s="327">
        <v>7.83534347142108</v>
      </c>
      <c r="J18"/>
      <c r="L18" s="292"/>
      <c r="M18" s="292"/>
      <c r="N18" s="292"/>
      <c r="O18" s="292"/>
    </row>
    <row r="19" spans="2:15" ht="17.25" customHeight="1">
      <c r="B19" s="18" t="s">
        <v>98</v>
      </c>
      <c r="C19" s="318">
        <v>2.9</v>
      </c>
      <c r="D19" s="318">
        <v>2.9</v>
      </c>
      <c r="E19" s="318">
        <v>4</v>
      </c>
      <c r="F19" s="318">
        <v>5</v>
      </c>
      <c r="G19" s="318">
        <v>5.3</v>
      </c>
      <c r="H19" s="319">
        <v>5.5</v>
      </c>
      <c r="I19" s="327">
        <v>6.1877294179339275</v>
      </c>
      <c r="J19"/>
      <c r="L19" s="292"/>
      <c r="M19" s="292"/>
      <c r="N19" s="292"/>
      <c r="O19" s="292"/>
    </row>
    <row r="20" spans="2:15" ht="17.25" customHeight="1">
      <c r="B20" s="18" t="s">
        <v>99</v>
      </c>
      <c r="C20" s="318">
        <v>2.1</v>
      </c>
      <c r="D20" s="318">
        <v>2.4</v>
      </c>
      <c r="E20" s="318">
        <v>2.4</v>
      </c>
      <c r="F20" s="318">
        <v>3.5</v>
      </c>
      <c r="G20" s="318">
        <v>4.1</v>
      </c>
      <c r="H20" s="319">
        <v>4.7</v>
      </c>
      <c r="I20" s="327">
        <v>5.007865757734662</v>
      </c>
      <c r="J20"/>
      <c r="L20" s="292"/>
      <c r="M20" s="292"/>
      <c r="N20" s="292"/>
      <c r="O20" s="292"/>
    </row>
    <row r="21" spans="2:15" ht="17.25" customHeight="1">
      <c r="B21" s="18" t="s">
        <v>100</v>
      </c>
      <c r="C21" s="318">
        <v>1.3</v>
      </c>
      <c r="D21" s="318">
        <v>1.5</v>
      </c>
      <c r="E21" s="318">
        <v>1.8</v>
      </c>
      <c r="F21" s="318">
        <v>2</v>
      </c>
      <c r="G21" s="318">
        <v>2.7</v>
      </c>
      <c r="H21" s="319">
        <v>3.4</v>
      </c>
      <c r="I21" s="327">
        <v>4.1</v>
      </c>
      <c r="J21"/>
      <c r="L21" s="292"/>
      <c r="M21" s="292"/>
      <c r="N21" s="292"/>
      <c r="O21" s="292"/>
    </row>
    <row r="22" spans="2:15" ht="17.25" customHeight="1">
      <c r="B22" s="13" t="s">
        <v>106</v>
      </c>
      <c r="C22" s="318">
        <v>0.7</v>
      </c>
      <c r="D22" s="318">
        <v>1</v>
      </c>
      <c r="E22" s="318">
        <v>1.3</v>
      </c>
      <c r="F22" s="318">
        <v>1.9</v>
      </c>
      <c r="G22" s="318">
        <v>2.3</v>
      </c>
      <c r="H22" s="319">
        <v>2.9</v>
      </c>
      <c r="I22" s="327">
        <v>4.1</v>
      </c>
      <c r="J22" s="30"/>
      <c r="L22" s="292"/>
      <c r="M22" s="292"/>
      <c r="N22" s="292"/>
      <c r="O22" s="292"/>
    </row>
    <row r="23" spans="2:15" ht="17.25" customHeight="1">
      <c r="B23" s="14" t="s">
        <v>101</v>
      </c>
      <c r="C23" s="320">
        <v>0.1</v>
      </c>
      <c r="D23" s="320">
        <v>0.3</v>
      </c>
      <c r="E23" s="320">
        <v>0.2</v>
      </c>
      <c r="F23" s="320">
        <v>0.2</v>
      </c>
      <c r="G23" s="320">
        <v>0.2</v>
      </c>
      <c r="H23" s="321">
        <v>0.2</v>
      </c>
      <c r="I23" s="328">
        <v>0.7960146827477714</v>
      </c>
      <c r="J23"/>
      <c r="L23" s="292"/>
      <c r="M23" s="292"/>
      <c r="N23" s="292"/>
      <c r="O23" s="292"/>
    </row>
    <row r="24" spans="2:15" ht="13.5">
      <c r="B24" s="19"/>
      <c r="C24" s="19"/>
      <c r="J24"/>
      <c r="L24" s="292"/>
      <c r="M24" s="292"/>
      <c r="N24" s="292"/>
      <c r="O24" s="292"/>
    </row>
    <row r="25" spans="2:3" ht="13.5">
      <c r="B25" s="19"/>
      <c r="C25" s="19"/>
    </row>
    <row r="26" spans="2:3" ht="409.5">
      <c r="B26" s="19"/>
      <c r="C26" s="19"/>
    </row>
    <row r="27" spans="2:3" ht="409.5">
      <c r="B27" s="19"/>
      <c r="C27" s="19"/>
    </row>
  </sheetData>
  <sheetProtection/>
  <printOptions horizontalCentered="1"/>
  <pageMargins left="0.5905511811023623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9">
      <selection activeCell="A28" sqref="A28:IV33"/>
    </sheetView>
  </sheetViews>
  <sheetFormatPr defaultColWidth="8.00390625" defaultRowHeight="13.5"/>
  <cols>
    <col min="1" max="1" width="11.25390625" style="24" customWidth="1"/>
    <col min="2" max="2" width="14.875" style="24" customWidth="1"/>
    <col min="3" max="3" width="13.75390625" style="24" customWidth="1"/>
    <col min="4" max="4" width="15.00390625" style="24" customWidth="1"/>
    <col min="5" max="6" width="13.75390625" style="24" customWidth="1"/>
    <col min="7" max="7" width="4.875" style="24" customWidth="1"/>
    <col min="8" max="8" width="11.00390625" style="24" customWidth="1"/>
    <col min="9" max="16384" width="8.00390625" style="24" customWidth="1"/>
  </cols>
  <sheetData>
    <row r="1" spans="1:10" s="21" customFormat="1" ht="18" customHeight="1">
      <c r="A1" s="838" t="s">
        <v>706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1:14" ht="27.75" customHeight="1">
      <c r="K3" s="290"/>
      <c r="L3" s="290"/>
      <c r="M3" s="290"/>
      <c r="N3" s="290"/>
    </row>
    <row r="4" spans="11:14" ht="12.75" customHeight="1">
      <c r="K4" s="290"/>
      <c r="L4" s="290"/>
      <c r="M4" s="290"/>
      <c r="N4" s="290"/>
    </row>
    <row r="5" spans="11:14" ht="18" customHeight="1">
      <c r="K5" s="290"/>
      <c r="L5" s="290"/>
      <c r="M5" s="290"/>
      <c r="N5" s="290"/>
    </row>
    <row r="6" spans="11:14" ht="18" customHeight="1">
      <c r="K6" s="290"/>
      <c r="L6" s="290"/>
      <c r="M6" s="290"/>
      <c r="N6" s="290"/>
    </row>
    <row r="7" spans="11:14" ht="18" customHeight="1">
      <c r="K7" s="290"/>
      <c r="L7" s="290"/>
      <c r="M7" s="290"/>
      <c r="N7" s="290"/>
    </row>
    <row r="8" spans="11:14" ht="18" customHeight="1">
      <c r="K8" s="290"/>
      <c r="L8" s="290"/>
      <c r="M8" s="290"/>
      <c r="N8" s="290"/>
    </row>
    <row r="9" spans="11:14" ht="18" customHeight="1">
      <c r="K9" s="290"/>
      <c r="L9" s="290"/>
      <c r="M9" s="290"/>
      <c r="N9" s="290"/>
    </row>
    <row r="10" spans="11:14" ht="18" customHeight="1">
      <c r="K10" s="290"/>
      <c r="L10" s="290"/>
      <c r="M10" s="290"/>
      <c r="N10" s="290"/>
    </row>
    <row r="11" spans="1:14" s="21" customFormat="1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91"/>
      <c r="L11" s="291"/>
      <c r="M11" s="291"/>
      <c r="N11" s="291"/>
    </row>
    <row r="12" spans="11:14" ht="12">
      <c r="K12" s="290"/>
      <c r="L12" s="290"/>
      <c r="M12" s="290"/>
      <c r="N12" s="290"/>
    </row>
    <row r="13" spans="11:14" ht="12">
      <c r="K13" s="290"/>
      <c r="L13" s="290"/>
      <c r="M13" s="290"/>
      <c r="N13" s="290"/>
    </row>
    <row r="14" spans="11:14" ht="12">
      <c r="K14" s="290"/>
      <c r="L14" s="290"/>
      <c r="M14" s="290"/>
      <c r="N14" s="290"/>
    </row>
    <row r="15" spans="11:14" ht="12">
      <c r="K15" s="290"/>
      <c r="L15" s="290"/>
      <c r="M15" s="290"/>
      <c r="N15" s="290"/>
    </row>
    <row r="16" spans="11:14" ht="12">
      <c r="K16" s="290"/>
      <c r="L16" s="290"/>
      <c r="M16" s="290"/>
      <c r="N16" s="290"/>
    </row>
    <row r="17" spans="11:14" ht="12">
      <c r="K17" s="290"/>
      <c r="L17" s="290"/>
      <c r="M17" s="290"/>
      <c r="N17" s="290"/>
    </row>
    <row r="18" spans="11:14" ht="12">
      <c r="K18" s="290"/>
      <c r="L18" s="290"/>
      <c r="M18" s="290"/>
      <c r="N18" s="290"/>
    </row>
    <row r="19" spans="11:14" ht="12">
      <c r="K19" s="290"/>
      <c r="L19" s="290"/>
      <c r="M19" s="290"/>
      <c r="N19" s="290"/>
    </row>
    <row r="20" spans="11:14" ht="12">
      <c r="K20" s="290"/>
      <c r="L20" s="290"/>
      <c r="M20" s="290"/>
      <c r="N20" s="290"/>
    </row>
    <row r="21" spans="11:14" ht="12">
      <c r="K21" s="290"/>
      <c r="L21" s="290"/>
      <c r="M21" s="290"/>
      <c r="N21" s="290"/>
    </row>
    <row r="22" spans="2:14" ht="13.5">
      <c r="B22" s="21"/>
      <c r="C22" s="21"/>
      <c r="D22" s="21"/>
      <c r="E22" s="21"/>
      <c r="F22" s="21"/>
      <c r="G22" s="21"/>
      <c r="H22" s="21"/>
      <c r="I22" s="21"/>
      <c r="J22" s="21"/>
      <c r="K22" s="290"/>
      <c r="L22" s="290"/>
      <c r="M22" s="290"/>
      <c r="N22" s="290"/>
    </row>
    <row r="23" spans="1:14" ht="13.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90"/>
      <c r="L23" s="290"/>
      <c r="M23" s="290"/>
      <c r="N23" s="290"/>
    </row>
    <row r="24" spans="1:14" ht="13.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90"/>
      <c r="L24" s="290"/>
      <c r="M24" s="290"/>
      <c r="N24" s="290"/>
    </row>
    <row r="25" spans="1:14" ht="23.25" customHeight="1">
      <c r="A25" s="20"/>
      <c r="B25" s="21"/>
      <c r="C25" s="21"/>
      <c r="D25" s="21"/>
      <c r="E25" s="21"/>
      <c r="G25" s="21"/>
      <c r="H25" s="21"/>
      <c r="I25" s="21"/>
      <c r="J25" s="21"/>
      <c r="K25" s="290"/>
      <c r="L25" s="290"/>
      <c r="M25" s="290"/>
      <c r="N25" s="290"/>
    </row>
    <row r="26" spans="1:14" ht="23.25" customHeight="1">
      <c r="A26" s="20"/>
      <c r="B26" s="21"/>
      <c r="C26" s="21"/>
      <c r="D26" s="21"/>
      <c r="E26" s="21"/>
      <c r="F26" s="824" t="s">
        <v>705</v>
      </c>
      <c r="G26" s="21"/>
      <c r="H26" s="21"/>
      <c r="I26" s="21"/>
      <c r="J26" s="21"/>
      <c r="K26" s="290"/>
      <c r="L26" s="290"/>
      <c r="M26" s="290"/>
      <c r="N26" s="290"/>
    </row>
    <row r="27" spans="1:14" ht="21" customHeight="1">
      <c r="A27" s="20"/>
      <c r="B27" s="21"/>
      <c r="C27" s="21"/>
      <c r="D27" s="21"/>
      <c r="E27" s="21"/>
      <c r="F27" s="824"/>
      <c r="G27" s="21"/>
      <c r="H27" s="21"/>
      <c r="I27" s="21"/>
      <c r="J27" s="21"/>
      <c r="K27" s="290"/>
      <c r="L27" s="290"/>
      <c r="M27" s="290"/>
      <c r="N27" s="290"/>
    </row>
    <row r="28" spans="1:14" ht="21" customHeight="1">
      <c r="A28" s="256"/>
      <c r="B28" s="21"/>
      <c r="C28" s="21"/>
      <c r="D28" s="21"/>
      <c r="E28" s="21"/>
      <c r="F28" s="21"/>
      <c r="G28" s="21"/>
      <c r="H28" s="21"/>
      <c r="I28" s="21"/>
      <c r="J28" s="21"/>
      <c r="K28" s="290"/>
      <c r="L28" s="290"/>
      <c r="M28" s="290"/>
      <c r="N28" s="290"/>
    </row>
    <row r="29" spans="1:14" ht="23.25" customHeight="1">
      <c r="A29" s="20" t="s">
        <v>107</v>
      </c>
      <c r="B29" s="21"/>
      <c r="C29" s="21"/>
      <c r="D29" s="21"/>
      <c r="E29" s="21"/>
      <c r="F29" s="21"/>
      <c r="G29" s="21"/>
      <c r="H29" s="21"/>
      <c r="I29" s="21"/>
      <c r="J29" s="21"/>
      <c r="K29" s="290"/>
      <c r="L29" s="290"/>
      <c r="M29" s="290"/>
      <c r="N29" s="290"/>
    </row>
    <row r="30" spans="1:14" ht="27.75" customHeight="1">
      <c r="A30" s="22" t="s">
        <v>60</v>
      </c>
      <c r="B30" s="22" t="s">
        <v>108</v>
      </c>
      <c r="C30" s="23" t="s">
        <v>109</v>
      </c>
      <c r="D30" s="22" t="s">
        <v>110</v>
      </c>
      <c r="E30" s="23" t="s">
        <v>111</v>
      </c>
      <c r="F30" s="22" t="s">
        <v>112</v>
      </c>
      <c r="K30" s="290"/>
      <c r="L30" s="290"/>
      <c r="M30" s="290"/>
      <c r="N30" s="290"/>
    </row>
    <row r="31" spans="1:14" ht="12.75" customHeight="1">
      <c r="A31" s="25"/>
      <c r="B31" s="26" t="s">
        <v>68</v>
      </c>
      <c r="C31" s="26" t="s">
        <v>69</v>
      </c>
      <c r="D31" s="26" t="s">
        <v>68</v>
      </c>
      <c r="E31" s="26" t="s">
        <v>69</v>
      </c>
      <c r="F31" s="26" t="s">
        <v>69</v>
      </c>
      <c r="K31" s="290"/>
      <c r="L31" s="290"/>
      <c r="M31" s="290"/>
      <c r="N31" s="290"/>
    </row>
    <row r="32" spans="1:14" ht="20.25" customHeight="1">
      <c r="A32" s="28" t="s">
        <v>702</v>
      </c>
      <c r="B32" s="12">
        <v>87127</v>
      </c>
      <c r="C32" s="7">
        <v>6.5838889228699005</v>
      </c>
      <c r="D32" s="12">
        <v>8919</v>
      </c>
      <c r="E32" s="27">
        <v>15.247447990696472</v>
      </c>
      <c r="F32" s="27">
        <f>D32/B32*100</f>
        <v>10.236780791258738</v>
      </c>
      <c r="K32" s="290"/>
      <c r="L32" s="290"/>
      <c r="M32" s="290"/>
      <c r="N32" s="290"/>
    </row>
    <row r="33" spans="1:14" ht="20.25" customHeight="1">
      <c r="A33" s="28" t="s">
        <v>114</v>
      </c>
      <c r="B33" s="12">
        <v>87524</v>
      </c>
      <c r="C33" s="7">
        <f aca="true" t="shared" si="0" ref="C33:C38">(B33-B32)/B32*100</f>
        <v>0.4556566850689224</v>
      </c>
      <c r="D33" s="12">
        <v>10576</v>
      </c>
      <c r="E33" s="27">
        <f aca="true" t="shared" si="1" ref="E33:E38">(D33-D32)/D32*100</f>
        <v>18.57831595470344</v>
      </c>
      <c r="F33" s="27">
        <f>D33/B33*100</f>
        <v>12.083542799689228</v>
      </c>
      <c r="K33" s="290"/>
      <c r="L33" s="290"/>
      <c r="M33" s="290"/>
      <c r="N33" s="290"/>
    </row>
    <row r="34" spans="1:14" ht="20.25" customHeight="1">
      <c r="A34" s="28" t="s">
        <v>115</v>
      </c>
      <c r="B34" s="12">
        <v>75032</v>
      </c>
      <c r="C34" s="7">
        <f t="shared" si="0"/>
        <v>-14.272656642749418</v>
      </c>
      <c r="D34" s="12">
        <v>11292</v>
      </c>
      <c r="E34" s="27">
        <f t="shared" si="1"/>
        <v>6.770045385779122</v>
      </c>
      <c r="F34" s="27">
        <f>D34/B34*100</f>
        <v>15.049578846358887</v>
      </c>
      <c r="K34" s="290"/>
      <c r="L34" s="290"/>
      <c r="M34" s="290"/>
      <c r="N34" s="290"/>
    </row>
    <row r="35" spans="1:6" ht="20.25" customHeight="1">
      <c r="A35" s="28" t="s">
        <v>116</v>
      </c>
      <c r="B35" s="12">
        <v>83834</v>
      </c>
      <c r="C35" s="7">
        <f t="shared" si="0"/>
        <v>11.730994775562428</v>
      </c>
      <c r="D35" s="12">
        <v>15427</v>
      </c>
      <c r="E35" s="27">
        <f t="shared" si="1"/>
        <v>36.61884520014169</v>
      </c>
      <c r="F35" s="27">
        <v>18.40184173485698</v>
      </c>
    </row>
    <row r="36" spans="1:6" ht="20.25" customHeight="1">
      <c r="A36" s="28" t="s">
        <v>117</v>
      </c>
      <c r="B36" s="12">
        <v>90590</v>
      </c>
      <c r="C36" s="7">
        <f t="shared" si="0"/>
        <v>8.058782832740894</v>
      </c>
      <c r="D36" s="12">
        <v>18422</v>
      </c>
      <c r="E36" s="27">
        <f t="shared" si="1"/>
        <v>19.414014390354573</v>
      </c>
      <c r="F36" s="27">
        <f>D36/B36*100</f>
        <v>20.33557787835302</v>
      </c>
    </row>
    <row r="37" spans="1:6" ht="20.25" customHeight="1">
      <c r="A37" s="28" t="s">
        <v>118</v>
      </c>
      <c r="B37" s="62">
        <v>93238</v>
      </c>
      <c r="C37" s="7">
        <f t="shared" si="0"/>
        <v>2.9230599403907718</v>
      </c>
      <c r="D37" s="12">
        <v>21570</v>
      </c>
      <c r="E37" s="27">
        <f t="shared" si="1"/>
        <v>17.088264032135488</v>
      </c>
      <c r="F37" s="27">
        <f>D37/B37*100</f>
        <v>23.13434436603102</v>
      </c>
    </row>
    <row r="38" spans="1:10" ht="20.25" customHeight="1">
      <c r="A38" s="329" t="s">
        <v>580</v>
      </c>
      <c r="B38" s="322">
        <v>95350</v>
      </c>
      <c r="C38" s="323">
        <f t="shared" si="0"/>
        <v>2.265170853085652</v>
      </c>
      <c r="D38" s="324">
        <v>25943</v>
      </c>
      <c r="E38" s="330">
        <f t="shared" si="1"/>
        <v>20.273528048215113</v>
      </c>
      <c r="F38" s="330">
        <f>D38/B38*100</f>
        <v>27.208180388044052</v>
      </c>
      <c r="G38" s="21"/>
      <c r="H38" s="21"/>
      <c r="I38" s="21"/>
      <c r="J38" s="21"/>
    </row>
    <row r="60" spans="2:5" ht="12">
      <c r="B60" s="29"/>
      <c r="C60" s="29"/>
      <c r="D60" s="29"/>
      <c r="E60" s="29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colBreaks count="1" manualBreakCount="1">
    <brk id="8" min="21" max="3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31">
      <selection activeCell="A1" sqref="A1"/>
    </sheetView>
  </sheetViews>
  <sheetFormatPr defaultColWidth="8.00390625" defaultRowHeight="13.5"/>
  <cols>
    <col min="1" max="1" width="5.125" style="33" customWidth="1"/>
    <col min="2" max="2" width="12.625" style="33" customWidth="1"/>
    <col min="3" max="3" width="9.00390625" style="33" customWidth="1"/>
    <col min="4" max="4" width="6.875" style="34" customWidth="1"/>
    <col min="5" max="5" width="9.75390625" style="35" customWidth="1"/>
    <col min="6" max="6" width="8.125" style="36" customWidth="1"/>
    <col min="7" max="7" width="7.625" style="33" customWidth="1"/>
    <col min="8" max="8" width="6.875" style="34" customWidth="1"/>
    <col min="9" max="9" width="9.75390625" style="37" customWidth="1"/>
    <col min="10" max="10" width="8.125" style="36" customWidth="1"/>
    <col min="11" max="11" width="7.375" style="33" customWidth="1"/>
    <col min="12" max="12" width="6.875" style="34" customWidth="1"/>
    <col min="13" max="13" width="8.375" style="35" customWidth="1"/>
    <col min="14" max="14" width="7.625" style="36" customWidth="1"/>
    <col min="15" max="15" width="7.625" style="33" customWidth="1"/>
    <col min="16" max="16" width="6.625" style="34" customWidth="1"/>
    <col min="17" max="17" width="8.375" style="35" customWidth="1"/>
    <col min="18" max="18" width="7.625" style="36" customWidth="1"/>
    <col min="19" max="19" width="7.625" style="33" customWidth="1"/>
    <col min="20" max="20" width="6.625" style="33" customWidth="1"/>
    <col min="21" max="21" width="8.625" style="33" customWidth="1"/>
    <col min="22" max="22" width="7.625" style="33" customWidth="1"/>
    <col min="23" max="16384" width="8.00390625" style="33" customWidth="1"/>
  </cols>
  <sheetData>
    <row r="1" ht="18" customHeight="1">
      <c r="A1" s="32" t="s">
        <v>119</v>
      </c>
    </row>
    <row r="2" ht="6" customHeight="1">
      <c r="A2" s="32"/>
    </row>
    <row r="3" spans="1:22" ht="24" customHeight="1">
      <c r="A3" s="877" t="s">
        <v>120</v>
      </c>
      <c r="B3" s="879"/>
      <c r="C3" s="903" t="s">
        <v>153</v>
      </c>
      <c r="D3" s="904"/>
      <c r="E3" s="904"/>
      <c r="F3" s="905"/>
      <c r="G3" s="903" t="s">
        <v>121</v>
      </c>
      <c r="H3" s="904"/>
      <c r="I3" s="904"/>
      <c r="J3" s="906"/>
      <c r="K3" s="908" t="s">
        <v>122</v>
      </c>
      <c r="L3" s="904"/>
      <c r="M3" s="904"/>
      <c r="N3" s="905"/>
      <c r="O3" s="903" t="s">
        <v>19</v>
      </c>
      <c r="P3" s="904"/>
      <c r="Q3" s="904"/>
      <c r="R3" s="905"/>
      <c r="S3" s="903" t="s">
        <v>578</v>
      </c>
      <c r="T3" s="904"/>
      <c r="U3" s="904"/>
      <c r="V3" s="907"/>
    </row>
    <row r="4" spans="1:22" ht="24" customHeight="1">
      <c r="A4" s="878"/>
      <c r="B4" s="880"/>
      <c r="C4" s="514" t="s">
        <v>123</v>
      </c>
      <c r="D4" s="515" t="s">
        <v>124</v>
      </c>
      <c r="E4" s="516" t="s">
        <v>125</v>
      </c>
      <c r="F4" s="517" t="s">
        <v>20</v>
      </c>
      <c r="G4" s="514" t="s">
        <v>123</v>
      </c>
      <c r="H4" s="515" t="s">
        <v>124</v>
      </c>
      <c r="I4" s="526" t="s">
        <v>125</v>
      </c>
      <c r="J4" s="527" t="s">
        <v>20</v>
      </c>
      <c r="K4" s="530" t="s">
        <v>123</v>
      </c>
      <c r="L4" s="515" t="s">
        <v>124</v>
      </c>
      <c r="M4" s="526" t="s">
        <v>125</v>
      </c>
      <c r="N4" s="517" t="s">
        <v>20</v>
      </c>
      <c r="O4" s="514" t="s">
        <v>123</v>
      </c>
      <c r="P4" s="532" t="s">
        <v>124</v>
      </c>
      <c r="Q4" s="532" t="s">
        <v>125</v>
      </c>
      <c r="R4" s="533" t="s">
        <v>20</v>
      </c>
      <c r="S4" s="514" t="s">
        <v>123</v>
      </c>
      <c r="T4" s="532" t="s">
        <v>124</v>
      </c>
      <c r="U4" s="532" t="s">
        <v>125</v>
      </c>
      <c r="V4" s="534" t="s">
        <v>20</v>
      </c>
    </row>
    <row r="5" spans="1:22" ht="22.5" customHeight="1">
      <c r="A5" s="902" t="s">
        <v>621</v>
      </c>
      <c r="B5" s="513" t="s">
        <v>126</v>
      </c>
      <c r="C5" s="518" t="s">
        <v>68</v>
      </c>
      <c r="D5" s="519" t="s">
        <v>47</v>
      </c>
      <c r="E5" s="520" t="s">
        <v>68</v>
      </c>
      <c r="F5" s="521" t="s">
        <v>47</v>
      </c>
      <c r="G5" s="518" t="s">
        <v>68</v>
      </c>
      <c r="H5" s="519" t="s">
        <v>47</v>
      </c>
      <c r="I5" s="520" t="s">
        <v>68</v>
      </c>
      <c r="J5" s="528" t="s">
        <v>47</v>
      </c>
      <c r="K5" s="531" t="s">
        <v>68</v>
      </c>
      <c r="L5" s="519" t="s">
        <v>47</v>
      </c>
      <c r="M5" s="520" t="s">
        <v>68</v>
      </c>
      <c r="N5" s="521" t="s">
        <v>47</v>
      </c>
      <c r="O5" s="518" t="s">
        <v>68</v>
      </c>
      <c r="P5" s="519" t="s">
        <v>47</v>
      </c>
      <c r="Q5" s="520" t="s">
        <v>68</v>
      </c>
      <c r="R5" s="521" t="s">
        <v>47</v>
      </c>
      <c r="S5" s="518" t="s">
        <v>68</v>
      </c>
      <c r="T5" s="519" t="s">
        <v>148</v>
      </c>
      <c r="U5" s="520" t="s">
        <v>68</v>
      </c>
      <c r="V5" s="535" t="s">
        <v>47</v>
      </c>
    </row>
    <row r="6" spans="1:22" ht="26.25" customHeight="1">
      <c r="A6" s="902"/>
      <c r="B6" s="548" t="s">
        <v>127</v>
      </c>
      <c r="C6" s="549">
        <v>3120</v>
      </c>
      <c r="D6" s="550">
        <f>C6/$C$29*100</f>
        <v>4.158225823648577</v>
      </c>
      <c r="E6" s="551">
        <v>-1444</v>
      </c>
      <c r="F6" s="552">
        <v>-31.638913234005255</v>
      </c>
      <c r="G6" s="553">
        <v>3641</v>
      </c>
      <c r="H6" s="550">
        <f>G6/$G$29*100</f>
        <v>4.34310661545435</v>
      </c>
      <c r="I6" s="551">
        <f>G6-C6</f>
        <v>521</v>
      </c>
      <c r="J6" s="554">
        <f>I6/C6*100</f>
        <v>16.69871794871795</v>
      </c>
      <c r="K6" s="555">
        <v>4226</v>
      </c>
      <c r="L6" s="550">
        <f>K6/$K$29*100</f>
        <v>4.664974058946904</v>
      </c>
      <c r="M6" s="551">
        <f>K6-G6</f>
        <v>585</v>
      </c>
      <c r="N6" s="552">
        <f>M6/G6*100</f>
        <v>16.067014556440537</v>
      </c>
      <c r="O6" s="553">
        <v>4229</v>
      </c>
      <c r="P6" s="550">
        <f>O6/$O$29*100</f>
        <v>4.535704326562132</v>
      </c>
      <c r="Q6" s="551">
        <f>O6-K6</f>
        <v>3</v>
      </c>
      <c r="R6" s="552">
        <f>Q6/K6*100</f>
        <v>0.07098911500236631</v>
      </c>
      <c r="S6" s="553">
        <v>3772</v>
      </c>
      <c r="T6" s="550">
        <f>S6/$S$29*100</f>
        <v>3.9559517566858946</v>
      </c>
      <c r="U6" s="551">
        <f>S6-O6</f>
        <v>-457</v>
      </c>
      <c r="V6" s="556">
        <f>U6/O6*100</f>
        <v>-10.806337195554505</v>
      </c>
    </row>
    <row r="7" spans="1:22" ht="26.25" customHeight="1">
      <c r="A7" s="902"/>
      <c r="B7" s="557" t="s">
        <v>128</v>
      </c>
      <c r="C7" s="558">
        <v>3516</v>
      </c>
      <c r="D7" s="559">
        <f>C7/$C$29*100</f>
        <v>4.68600063972705</v>
      </c>
      <c r="E7" s="560">
        <v>-1680</v>
      </c>
      <c r="F7" s="561">
        <v>-32.33256351039261</v>
      </c>
      <c r="G7" s="562">
        <v>3367</v>
      </c>
      <c r="H7" s="559">
        <f>G7/$G$29*100</f>
        <v>4.016270248347926</v>
      </c>
      <c r="I7" s="560">
        <f>G7-C7</f>
        <v>-149</v>
      </c>
      <c r="J7" s="563">
        <f>I7/C7*100</f>
        <v>-4.237770193401593</v>
      </c>
      <c r="K7" s="564">
        <v>3965</v>
      </c>
      <c r="L7" s="559">
        <f>K7/$K$29*100</f>
        <v>4.376862788387239</v>
      </c>
      <c r="M7" s="560">
        <f>K7-G7</f>
        <v>598</v>
      </c>
      <c r="N7" s="561">
        <f>M7/G7*100</f>
        <v>17.760617760617762</v>
      </c>
      <c r="O7" s="562">
        <v>4285</v>
      </c>
      <c r="P7" s="559">
        <f>O7/$O$29*100</f>
        <v>4.595765674939402</v>
      </c>
      <c r="Q7" s="560">
        <f>O7-K7</f>
        <v>320</v>
      </c>
      <c r="R7" s="561">
        <f>Q7/K7*100</f>
        <v>8.07061790668348</v>
      </c>
      <c r="S7" s="562">
        <v>4343</v>
      </c>
      <c r="T7" s="559">
        <f aca="true" t="shared" si="0" ref="T7:T29">S7/$S$29*100</f>
        <v>4.554798112218144</v>
      </c>
      <c r="U7" s="560">
        <f>S7-O7</f>
        <v>58</v>
      </c>
      <c r="V7" s="565">
        <f aca="true" t="shared" si="1" ref="V7:V29">U7/O7*100</f>
        <v>1.353558926487748</v>
      </c>
    </row>
    <row r="8" spans="1:22" ht="26.25" customHeight="1">
      <c r="A8" s="902"/>
      <c r="B8" s="566" t="s">
        <v>129</v>
      </c>
      <c r="C8" s="567">
        <v>4156</v>
      </c>
      <c r="D8" s="568">
        <f>C8/$C$29*100</f>
        <v>5.538970039449835</v>
      </c>
      <c r="E8" s="569">
        <v>-1106</v>
      </c>
      <c r="F8" s="570">
        <v>-21.018624097301405</v>
      </c>
      <c r="G8" s="571">
        <v>3567</v>
      </c>
      <c r="H8" s="568">
        <f>G8/$G$29*100</f>
        <v>4.254836939666483</v>
      </c>
      <c r="I8" s="569">
        <f>G8-C8</f>
        <v>-589</v>
      </c>
      <c r="J8" s="572">
        <f>I8/C8*100</f>
        <v>-14.172281039461021</v>
      </c>
      <c r="K8" s="573">
        <v>3536</v>
      </c>
      <c r="L8" s="568">
        <f>K8/$K$29*100</f>
        <v>3.9033005850535383</v>
      </c>
      <c r="M8" s="569">
        <f>K8-G8</f>
        <v>-31</v>
      </c>
      <c r="N8" s="570">
        <f>M8/G8*100</f>
        <v>-0.8690776562938043</v>
      </c>
      <c r="O8" s="571">
        <v>4121</v>
      </c>
      <c r="P8" s="568">
        <f>O8/$O$29*100</f>
        <v>4.419871726120252</v>
      </c>
      <c r="Q8" s="569">
        <f>O8-K8</f>
        <v>585</v>
      </c>
      <c r="R8" s="570">
        <f>Q8/K8*100</f>
        <v>16.544117647058822</v>
      </c>
      <c r="S8" s="571">
        <v>4403</v>
      </c>
      <c r="T8" s="568">
        <f t="shared" si="0"/>
        <v>4.6177241740954384</v>
      </c>
      <c r="U8" s="569">
        <f>S8-O8</f>
        <v>282</v>
      </c>
      <c r="V8" s="574">
        <f t="shared" si="1"/>
        <v>6.842999272021354</v>
      </c>
    </row>
    <row r="9" spans="1:22" ht="26.25" customHeight="1">
      <c r="A9" s="902"/>
      <c r="B9" s="439" t="s">
        <v>130</v>
      </c>
      <c r="C9" s="541">
        <f>SUM(C6:C8)</f>
        <v>10792</v>
      </c>
      <c r="D9" s="542">
        <f>C9/$C$29*100</f>
        <v>14.38319650282546</v>
      </c>
      <c r="E9" s="543">
        <v>-4230</v>
      </c>
      <c r="F9" s="544">
        <v>-28.15870057249368</v>
      </c>
      <c r="G9" s="541">
        <v>10575</v>
      </c>
      <c r="H9" s="542">
        <f>G9/$G$29*100</f>
        <v>12.61421380346876</v>
      </c>
      <c r="I9" s="543">
        <f>SUM(I6:I8)</f>
        <v>-217</v>
      </c>
      <c r="J9" s="545">
        <f>I9/C9*100</f>
        <v>-2.0107487027427724</v>
      </c>
      <c r="K9" s="546">
        <f>SUM(K6:K8)</f>
        <v>11727</v>
      </c>
      <c r="L9" s="542">
        <f>K9/$K$29*100</f>
        <v>12.94513743238768</v>
      </c>
      <c r="M9" s="543">
        <f>SUM(M6:M8)</f>
        <v>1152</v>
      </c>
      <c r="N9" s="544">
        <f>M9/G9*100</f>
        <v>10.893617021276595</v>
      </c>
      <c r="O9" s="541">
        <f>SUM(O6:O8)</f>
        <v>12635</v>
      </c>
      <c r="P9" s="542">
        <f>O9/$O$29*100</f>
        <v>13.551341727621786</v>
      </c>
      <c r="Q9" s="543">
        <f>O9-K9</f>
        <v>908</v>
      </c>
      <c r="R9" s="544">
        <f>Q9/K9*100</f>
        <v>7.742815724396691</v>
      </c>
      <c r="S9" s="541">
        <f>SUM(S6:S8)</f>
        <v>12518</v>
      </c>
      <c r="T9" s="542">
        <f t="shared" si="0"/>
        <v>13.128474042999475</v>
      </c>
      <c r="U9" s="543">
        <f>S9-O9</f>
        <v>-117</v>
      </c>
      <c r="V9" s="547">
        <f t="shared" si="1"/>
        <v>-0.9259992085476849</v>
      </c>
    </row>
    <row r="10" spans="1:22" ht="22.5" customHeight="1">
      <c r="A10" s="902" t="s">
        <v>622</v>
      </c>
      <c r="B10" s="537"/>
      <c r="C10" s="538"/>
      <c r="D10" s="522"/>
      <c r="E10" s="539"/>
      <c r="F10" s="523"/>
      <c r="G10" s="538"/>
      <c r="H10" s="522"/>
      <c r="I10" s="539"/>
      <c r="J10" s="529"/>
      <c r="K10" s="540"/>
      <c r="L10" s="522"/>
      <c r="M10" s="539"/>
      <c r="N10" s="523"/>
      <c r="O10" s="538"/>
      <c r="P10" s="522"/>
      <c r="Q10" s="539"/>
      <c r="R10" s="523"/>
      <c r="S10" s="538"/>
      <c r="T10" s="522"/>
      <c r="U10" s="539"/>
      <c r="V10" s="536"/>
    </row>
    <row r="11" spans="1:22" ht="26.25" customHeight="1">
      <c r="A11" s="902"/>
      <c r="B11" s="548" t="s">
        <v>131</v>
      </c>
      <c r="C11" s="549">
        <v>4715</v>
      </c>
      <c r="D11" s="550">
        <f>C11/$C$29*100</f>
        <v>6.283985499520204</v>
      </c>
      <c r="E11" s="551">
        <v>-1655</v>
      </c>
      <c r="F11" s="552">
        <v>-25.98116169544741</v>
      </c>
      <c r="G11" s="553">
        <v>4451</v>
      </c>
      <c r="H11" s="550">
        <f>G11/$G$29*100</f>
        <v>5.30930171529451</v>
      </c>
      <c r="I11" s="551">
        <f aca="true" t="shared" si="2" ref="I11:I20">G11-C11</f>
        <v>-264</v>
      </c>
      <c r="J11" s="554">
        <f aca="true" t="shared" si="3" ref="J11:J21">I11/C11*100</f>
        <v>-5.59915164369035</v>
      </c>
      <c r="K11" s="555">
        <v>4012</v>
      </c>
      <c r="L11" s="550">
        <f>K11/$K$29*100</f>
        <v>4.428744894579975</v>
      </c>
      <c r="M11" s="551">
        <f aca="true" t="shared" si="4" ref="M11:M20">K11-G11</f>
        <v>-439</v>
      </c>
      <c r="N11" s="552">
        <f aca="true" t="shared" si="5" ref="N11:N21">M11/G11*100</f>
        <v>-9.862952145585261</v>
      </c>
      <c r="O11" s="549">
        <v>3793</v>
      </c>
      <c r="P11" s="550">
        <f>O11/$O$29*100</f>
        <v>4.068083828481949</v>
      </c>
      <c r="Q11" s="551">
        <f>O11-K11</f>
        <v>-219</v>
      </c>
      <c r="R11" s="552">
        <f aca="true" t="shared" si="6" ref="R11:R21">Q11/K11*100</f>
        <v>-5.458624127617148</v>
      </c>
      <c r="S11" s="549">
        <v>4391</v>
      </c>
      <c r="T11" s="550">
        <f t="shared" si="0"/>
        <v>4.6051389617199785</v>
      </c>
      <c r="U11" s="551">
        <f>S11-O11</f>
        <v>598</v>
      </c>
      <c r="V11" s="556">
        <f t="shared" si="1"/>
        <v>15.765884524123386</v>
      </c>
    </row>
    <row r="12" spans="1:22" ht="26.25" customHeight="1">
      <c r="A12" s="902"/>
      <c r="B12" s="557" t="s">
        <v>132</v>
      </c>
      <c r="C12" s="558">
        <v>5280</v>
      </c>
      <c r="D12" s="559">
        <f aca="true" t="shared" si="7" ref="D12:D19">C12/$C$29*100</f>
        <v>7.036997547712975</v>
      </c>
      <c r="E12" s="560">
        <v>-685</v>
      </c>
      <c r="F12" s="561">
        <v>-11.483654652137469</v>
      </c>
      <c r="G12" s="562">
        <v>4909</v>
      </c>
      <c r="H12" s="559">
        <f aca="true" t="shared" si="8" ref="H12:H19">G12/$G$29*100</f>
        <v>5.855619438414009</v>
      </c>
      <c r="I12" s="560">
        <f t="shared" si="2"/>
        <v>-371</v>
      </c>
      <c r="J12" s="563">
        <f t="shared" si="3"/>
        <v>-7.026515151515151</v>
      </c>
      <c r="K12" s="564">
        <v>4453</v>
      </c>
      <c r="L12" s="559">
        <f aca="true" t="shared" si="9" ref="L12:L19">K12/$K$29*100</f>
        <v>4.915553593111823</v>
      </c>
      <c r="M12" s="560">
        <f t="shared" si="4"/>
        <v>-456</v>
      </c>
      <c r="N12" s="561">
        <f t="shared" si="5"/>
        <v>-9.289060908535344</v>
      </c>
      <c r="O12" s="558">
        <v>3808</v>
      </c>
      <c r="P12" s="559">
        <f aca="true" t="shared" si="10" ref="P12:P19">O12/$O$29*100</f>
        <v>4.084171689654433</v>
      </c>
      <c r="Q12" s="560">
        <f aca="true" t="shared" si="11" ref="Q12:Q21">O12-K12</f>
        <v>-645</v>
      </c>
      <c r="R12" s="561">
        <f t="shared" si="6"/>
        <v>-14.484617112059286</v>
      </c>
      <c r="S12" s="558">
        <v>3618</v>
      </c>
      <c r="T12" s="559">
        <f t="shared" si="0"/>
        <v>3.7944415312008393</v>
      </c>
      <c r="U12" s="560">
        <f aca="true" t="shared" si="12" ref="U12:U29">S12-O12</f>
        <v>-190</v>
      </c>
      <c r="V12" s="565">
        <f t="shared" si="1"/>
        <v>-4.989495798319328</v>
      </c>
    </row>
    <row r="13" spans="1:22" ht="26.25" customHeight="1">
      <c r="A13" s="902"/>
      <c r="B13" s="557" t="s">
        <v>133</v>
      </c>
      <c r="C13" s="558">
        <v>5024</v>
      </c>
      <c r="D13" s="559">
        <f t="shared" si="7"/>
        <v>6.695809787823862</v>
      </c>
      <c r="E13" s="560">
        <v>-1066</v>
      </c>
      <c r="F13" s="561">
        <v>-17.504105090311985</v>
      </c>
      <c r="G13" s="562">
        <v>6291</v>
      </c>
      <c r="H13" s="559">
        <f t="shared" si="8"/>
        <v>7.504115275425245</v>
      </c>
      <c r="I13" s="560">
        <f t="shared" si="2"/>
        <v>1267</v>
      </c>
      <c r="J13" s="563">
        <f t="shared" si="3"/>
        <v>25.218949044585987</v>
      </c>
      <c r="K13" s="564">
        <v>5332</v>
      </c>
      <c r="L13" s="559">
        <f t="shared" si="9"/>
        <v>5.88585936637598</v>
      </c>
      <c r="M13" s="560">
        <f t="shared" si="4"/>
        <v>-959</v>
      </c>
      <c r="N13" s="561">
        <f t="shared" si="5"/>
        <v>-15.243999364171037</v>
      </c>
      <c r="O13" s="558">
        <v>4485</v>
      </c>
      <c r="P13" s="559">
        <f t="shared" si="10"/>
        <v>4.810270490572513</v>
      </c>
      <c r="Q13" s="560">
        <f t="shared" si="11"/>
        <v>-847</v>
      </c>
      <c r="R13" s="561">
        <f t="shared" si="6"/>
        <v>-15.885221305326331</v>
      </c>
      <c r="S13" s="558">
        <v>3534</v>
      </c>
      <c r="T13" s="559">
        <f t="shared" si="0"/>
        <v>3.706345044572627</v>
      </c>
      <c r="U13" s="560">
        <f t="shared" si="12"/>
        <v>-951</v>
      </c>
      <c r="V13" s="565">
        <f t="shared" si="1"/>
        <v>-21.20401337792642</v>
      </c>
    </row>
    <row r="14" spans="1:22" ht="26.25" customHeight="1">
      <c r="A14" s="902"/>
      <c r="B14" s="557" t="s">
        <v>134</v>
      </c>
      <c r="C14" s="558">
        <v>5060</v>
      </c>
      <c r="D14" s="559">
        <f t="shared" si="7"/>
        <v>6.743789316558269</v>
      </c>
      <c r="E14" s="560">
        <v>-972</v>
      </c>
      <c r="F14" s="561">
        <v>-16.114058355437667</v>
      </c>
      <c r="G14" s="562">
        <v>6380</v>
      </c>
      <c r="H14" s="559">
        <f t="shared" si="8"/>
        <v>7.610277453062003</v>
      </c>
      <c r="I14" s="560">
        <f t="shared" si="2"/>
        <v>1320</v>
      </c>
      <c r="J14" s="563">
        <f t="shared" si="3"/>
        <v>26.08695652173913</v>
      </c>
      <c r="K14" s="564">
        <v>7411</v>
      </c>
      <c r="L14" s="559">
        <f t="shared" si="9"/>
        <v>8.180814659454686</v>
      </c>
      <c r="M14" s="560">
        <f t="shared" si="4"/>
        <v>1031</v>
      </c>
      <c r="N14" s="561">
        <f t="shared" si="5"/>
        <v>16.15987460815047</v>
      </c>
      <c r="O14" s="558">
        <v>5729</v>
      </c>
      <c r="P14" s="559">
        <f t="shared" si="10"/>
        <v>6.144490443810464</v>
      </c>
      <c r="Q14" s="560">
        <f t="shared" si="11"/>
        <v>-1682</v>
      </c>
      <c r="R14" s="561">
        <f t="shared" si="6"/>
        <v>-22.69599244366482</v>
      </c>
      <c r="S14" s="558">
        <v>4666</v>
      </c>
      <c r="T14" s="559">
        <f t="shared" si="0"/>
        <v>4.893550078657578</v>
      </c>
      <c r="U14" s="560">
        <f t="shared" si="12"/>
        <v>-1063</v>
      </c>
      <c r="V14" s="565">
        <f t="shared" si="1"/>
        <v>-18.554721591900854</v>
      </c>
    </row>
    <row r="15" spans="1:22" ht="26.25" customHeight="1">
      <c r="A15" s="902"/>
      <c r="B15" s="557" t="s">
        <v>135</v>
      </c>
      <c r="C15" s="558">
        <v>4800</v>
      </c>
      <c r="D15" s="559">
        <f t="shared" si="7"/>
        <v>6.397270497920887</v>
      </c>
      <c r="E15" s="560">
        <v>-1603</v>
      </c>
      <c r="F15" s="561">
        <v>-25.035139778228952</v>
      </c>
      <c r="G15" s="562">
        <v>5823</v>
      </c>
      <c r="H15" s="559">
        <f t="shared" si="8"/>
        <v>6.945869217739819</v>
      </c>
      <c r="I15" s="560">
        <f t="shared" si="2"/>
        <v>1023</v>
      </c>
      <c r="J15" s="563">
        <f t="shared" si="3"/>
        <v>21.3125</v>
      </c>
      <c r="K15" s="564">
        <v>7279</v>
      </c>
      <c r="L15" s="559">
        <f t="shared" si="9"/>
        <v>8.035103212275086</v>
      </c>
      <c r="M15" s="560">
        <f t="shared" si="4"/>
        <v>1456</v>
      </c>
      <c r="N15" s="561">
        <f t="shared" si="5"/>
        <v>25.004293319594712</v>
      </c>
      <c r="O15" s="558">
        <v>7734</v>
      </c>
      <c r="P15" s="559">
        <f t="shared" si="10"/>
        <v>8.2949012205324</v>
      </c>
      <c r="Q15" s="560">
        <f t="shared" si="11"/>
        <v>455</v>
      </c>
      <c r="R15" s="561">
        <f t="shared" si="6"/>
        <v>6.250858634427805</v>
      </c>
      <c r="S15" s="558">
        <v>5906</v>
      </c>
      <c r="T15" s="559">
        <f t="shared" si="0"/>
        <v>6.194022024121657</v>
      </c>
      <c r="U15" s="560">
        <f t="shared" si="12"/>
        <v>-1828</v>
      </c>
      <c r="V15" s="565">
        <f t="shared" si="1"/>
        <v>-23.635893457460565</v>
      </c>
    </row>
    <row r="16" spans="1:22" ht="26.25" customHeight="1">
      <c r="A16" s="902"/>
      <c r="B16" s="557" t="s">
        <v>136</v>
      </c>
      <c r="C16" s="558">
        <v>5275</v>
      </c>
      <c r="D16" s="559">
        <f t="shared" si="7"/>
        <v>7.030333724277642</v>
      </c>
      <c r="E16" s="560">
        <v>-2478</v>
      </c>
      <c r="F16" s="561">
        <v>-31.96182123049142</v>
      </c>
      <c r="G16" s="562">
        <v>5257</v>
      </c>
      <c r="H16" s="559">
        <f t="shared" si="8"/>
        <v>6.2707254813082995</v>
      </c>
      <c r="I16" s="560">
        <f t="shared" si="2"/>
        <v>-18</v>
      </c>
      <c r="J16" s="563">
        <f t="shared" si="3"/>
        <v>-0.3412322274881517</v>
      </c>
      <c r="K16" s="564">
        <v>6414</v>
      </c>
      <c r="L16" s="559">
        <f t="shared" si="9"/>
        <v>7.080251683408764</v>
      </c>
      <c r="M16" s="560">
        <f t="shared" si="4"/>
        <v>1157</v>
      </c>
      <c r="N16" s="561">
        <f t="shared" si="5"/>
        <v>22.0087502377782</v>
      </c>
      <c r="O16" s="558">
        <v>7467</v>
      </c>
      <c r="P16" s="559">
        <f t="shared" si="10"/>
        <v>8.008537291662197</v>
      </c>
      <c r="Q16" s="560">
        <f t="shared" si="11"/>
        <v>1053</v>
      </c>
      <c r="R16" s="561">
        <f t="shared" si="6"/>
        <v>16.417212347988773</v>
      </c>
      <c r="S16" s="558">
        <v>7965</v>
      </c>
      <c r="T16" s="559">
        <f t="shared" si="0"/>
        <v>8.353434714210803</v>
      </c>
      <c r="U16" s="560">
        <f t="shared" si="12"/>
        <v>498</v>
      </c>
      <c r="V16" s="565">
        <f t="shared" si="1"/>
        <v>6.669345118521494</v>
      </c>
    </row>
    <row r="17" spans="1:22" ht="26.25" customHeight="1">
      <c r="A17" s="902"/>
      <c r="B17" s="557" t="s">
        <v>137</v>
      </c>
      <c r="C17" s="558">
        <v>6776</v>
      </c>
      <c r="D17" s="559">
        <f t="shared" si="7"/>
        <v>9.030813519564985</v>
      </c>
      <c r="E17" s="560">
        <v>462</v>
      </c>
      <c r="F17" s="561">
        <v>7.317073170731707</v>
      </c>
      <c r="G17" s="562">
        <v>5661</v>
      </c>
      <c r="H17" s="559">
        <f t="shared" si="8"/>
        <v>6.752630197771787</v>
      </c>
      <c r="I17" s="560">
        <f t="shared" si="2"/>
        <v>-1115</v>
      </c>
      <c r="J17" s="563">
        <f t="shared" si="3"/>
        <v>-16.455135773317593</v>
      </c>
      <c r="K17" s="564">
        <v>5547</v>
      </c>
      <c r="L17" s="559">
        <f t="shared" si="9"/>
        <v>6.1231924053427536</v>
      </c>
      <c r="M17" s="560">
        <f t="shared" si="4"/>
        <v>-114</v>
      </c>
      <c r="N17" s="561">
        <f t="shared" si="5"/>
        <v>-2.01377848436672</v>
      </c>
      <c r="O17" s="558">
        <v>6563</v>
      </c>
      <c r="P17" s="559">
        <f t="shared" si="10"/>
        <v>7.038975525000536</v>
      </c>
      <c r="Q17" s="560">
        <f t="shared" si="11"/>
        <v>1016</v>
      </c>
      <c r="R17" s="561">
        <f t="shared" si="6"/>
        <v>18.316206958716425</v>
      </c>
      <c r="S17" s="558">
        <v>7681</v>
      </c>
      <c r="T17" s="559">
        <f t="shared" si="0"/>
        <v>8.05558468799161</v>
      </c>
      <c r="U17" s="560">
        <f t="shared" si="12"/>
        <v>1118</v>
      </c>
      <c r="V17" s="565">
        <f t="shared" si="1"/>
        <v>17.034892579612983</v>
      </c>
    </row>
    <row r="18" spans="1:22" ht="26.25" customHeight="1">
      <c r="A18" s="902"/>
      <c r="B18" s="557" t="s">
        <v>138</v>
      </c>
      <c r="C18" s="558">
        <v>5732</v>
      </c>
      <c r="D18" s="559">
        <f t="shared" si="7"/>
        <v>7.639407186267193</v>
      </c>
      <c r="E18" s="560">
        <v>-180</v>
      </c>
      <c r="F18" s="561">
        <v>-3.0446549391069015</v>
      </c>
      <c r="G18" s="562">
        <v>7324</v>
      </c>
      <c r="H18" s="559">
        <f t="shared" si="8"/>
        <v>8.736312236085597</v>
      </c>
      <c r="I18" s="560">
        <f t="shared" si="2"/>
        <v>1592</v>
      </c>
      <c r="J18" s="563">
        <f t="shared" si="3"/>
        <v>27.77390090718772</v>
      </c>
      <c r="K18" s="564">
        <v>5944</v>
      </c>
      <c r="L18" s="559">
        <f t="shared" si="9"/>
        <v>6.561430621481399</v>
      </c>
      <c r="M18" s="560">
        <f t="shared" si="4"/>
        <v>-1380</v>
      </c>
      <c r="N18" s="561">
        <f t="shared" si="5"/>
        <v>-18.84216275259421</v>
      </c>
      <c r="O18" s="558">
        <v>5651</v>
      </c>
      <c r="P18" s="559">
        <f t="shared" si="10"/>
        <v>6.06083356571355</v>
      </c>
      <c r="Q18" s="560">
        <f t="shared" si="11"/>
        <v>-293</v>
      </c>
      <c r="R18" s="561">
        <f t="shared" si="6"/>
        <v>-4.929340511440108</v>
      </c>
      <c r="S18" s="558">
        <v>6626</v>
      </c>
      <c r="T18" s="559">
        <f t="shared" si="0"/>
        <v>6.949134766649187</v>
      </c>
      <c r="U18" s="560">
        <f t="shared" si="12"/>
        <v>975</v>
      </c>
      <c r="V18" s="565">
        <f t="shared" si="1"/>
        <v>17.253583436559904</v>
      </c>
    </row>
    <row r="19" spans="1:22" ht="26.25" customHeight="1">
      <c r="A19" s="902"/>
      <c r="B19" s="557" t="s">
        <v>139</v>
      </c>
      <c r="C19" s="558">
        <v>5253</v>
      </c>
      <c r="D19" s="559">
        <f t="shared" si="7"/>
        <v>7.001012901162171</v>
      </c>
      <c r="E19" s="560">
        <v>-507</v>
      </c>
      <c r="F19" s="561">
        <v>-8.802083333333334</v>
      </c>
      <c r="G19" s="562">
        <v>6108</v>
      </c>
      <c r="H19" s="559">
        <f t="shared" si="8"/>
        <v>7.285826752868764</v>
      </c>
      <c r="I19" s="560">
        <f t="shared" si="2"/>
        <v>855</v>
      </c>
      <c r="J19" s="563">
        <f t="shared" si="3"/>
        <v>16.276413478012564</v>
      </c>
      <c r="K19" s="564">
        <v>7655</v>
      </c>
      <c r="L19" s="559">
        <f t="shared" si="9"/>
        <v>8.450160061816977</v>
      </c>
      <c r="M19" s="560">
        <f t="shared" si="4"/>
        <v>1547</v>
      </c>
      <c r="N19" s="561">
        <f t="shared" si="5"/>
        <v>25.327439423706615</v>
      </c>
      <c r="O19" s="558">
        <v>6006</v>
      </c>
      <c r="P19" s="559">
        <f t="shared" si="10"/>
        <v>6.441579613462323</v>
      </c>
      <c r="Q19" s="560">
        <f t="shared" si="11"/>
        <v>-1649</v>
      </c>
      <c r="R19" s="561">
        <f t="shared" si="6"/>
        <v>-21.54147615937296</v>
      </c>
      <c r="S19" s="558">
        <v>5726</v>
      </c>
      <c r="T19" s="559">
        <f t="shared" si="0"/>
        <v>6.005243838489775</v>
      </c>
      <c r="U19" s="560">
        <f t="shared" si="12"/>
        <v>-280</v>
      </c>
      <c r="V19" s="565">
        <f t="shared" si="1"/>
        <v>-4.662004662004662</v>
      </c>
    </row>
    <row r="20" spans="1:22" ht="26.25" customHeight="1">
      <c r="A20" s="902"/>
      <c r="B20" s="566" t="s">
        <v>140</v>
      </c>
      <c r="C20" s="567">
        <v>4919</v>
      </c>
      <c r="D20" s="568">
        <f>C20/$C$29*100</f>
        <v>6.5558694956818435</v>
      </c>
      <c r="E20" s="569">
        <v>-105</v>
      </c>
      <c r="F20" s="570">
        <v>-2.0899681528662417</v>
      </c>
      <c r="G20" s="571">
        <v>5482</v>
      </c>
      <c r="H20" s="568">
        <f>G20/$G$29*100</f>
        <v>6.539113009041678</v>
      </c>
      <c r="I20" s="569">
        <f t="shared" si="2"/>
        <v>563</v>
      </c>
      <c r="J20" s="572">
        <f t="shared" si="3"/>
        <v>11.445415734905469</v>
      </c>
      <c r="K20" s="573">
        <v>6251</v>
      </c>
      <c r="L20" s="568">
        <f>K20/$K$29*100</f>
        <v>6.900320123633954</v>
      </c>
      <c r="M20" s="569">
        <f t="shared" si="4"/>
        <v>769</v>
      </c>
      <c r="N20" s="570">
        <f t="shared" si="5"/>
        <v>14.027727106895293</v>
      </c>
      <c r="O20" s="567">
        <v>7584</v>
      </c>
      <c r="P20" s="568">
        <f>O20/$O$29*100</f>
        <v>8.134022608807568</v>
      </c>
      <c r="Q20" s="569">
        <f t="shared" si="11"/>
        <v>1333</v>
      </c>
      <c r="R20" s="570">
        <f t="shared" si="6"/>
        <v>21.324588065909456</v>
      </c>
      <c r="S20" s="567">
        <v>6017</v>
      </c>
      <c r="T20" s="568">
        <f t="shared" si="0"/>
        <v>6.310435238594652</v>
      </c>
      <c r="U20" s="569">
        <f t="shared" si="12"/>
        <v>-1567</v>
      </c>
      <c r="V20" s="574">
        <f t="shared" si="1"/>
        <v>-20.661919831223628</v>
      </c>
    </row>
    <row r="21" spans="1:22" ht="26.25" customHeight="1">
      <c r="A21" s="902"/>
      <c r="B21" s="439" t="s">
        <v>130</v>
      </c>
      <c r="C21" s="541">
        <f>SUM(C11:C20)</f>
        <v>52834</v>
      </c>
      <c r="D21" s="542">
        <f>C21/$C$29*100</f>
        <v>70.41528947649003</v>
      </c>
      <c r="E21" s="543">
        <v>-8789</v>
      </c>
      <c r="F21" s="544">
        <v>-14.262531846875353</v>
      </c>
      <c r="G21" s="541">
        <v>57686</v>
      </c>
      <c r="H21" s="542">
        <f>G21/$G$29*100</f>
        <v>68.80979077701171</v>
      </c>
      <c r="I21" s="543">
        <f>SUM(I11:I20)</f>
        <v>4852</v>
      </c>
      <c r="J21" s="545">
        <f t="shared" si="3"/>
        <v>9.183480334633002</v>
      </c>
      <c r="K21" s="546">
        <f>SUM(K11:K20)</f>
        <v>60298</v>
      </c>
      <c r="L21" s="542">
        <f>K21/$K$29*100</f>
        <v>66.56143062148139</v>
      </c>
      <c r="M21" s="543">
        <f>SUM(M11:M20)</f>
        <v>2612</v>
      </c>
      <c r="N21" s="544">
        <f t="shared" si="5"/>
        <v>4.527961723815137</v>
      </c>
      <c r="O21" s="541">
        <f>SUM(O11:O20)</f>
        <v>58820</v>
      </c>
      <c r="P21" s="542">
        <f>O21/$O$29*100</f>
        <v>63.08586627769793</v>
      </c>
      <c r="Q21" s="543">
        <f t="shared" si="11"/>
        <v>-1478</v>
      </c>
      <c r="R21" s="544">
        <f t="shared" si="6"/>
        <v>-2.451159242429268</v>
      </c>
      <c r="S21" s="541">
        <f>SUM(S11:S20)</f>
        <v>56130</v>
      </c>
      <c r="T21" s="542">
        <f t="shared" si="0"/>
        <v>58.867330886208705</v>
      </c>
      <c r="U21" s="543">
        <f t="shared" si="12"/>
        <v>-2690</v>
      </c>
      <c r="V21" s="547">
        <f t="shared" si="1"/>
        <v>-4.573274396463788</v>
      </c>
    </row>
    <row r="22" spans="1:22" s="38" customFormat="1" ht="22.5" customHeight="1">
      <c r="A22" s="902" t="s">
        <v>623</v>
      </c>
      <c r="B22" s="575"/>
      <c r="C22" s="576"/>
      <c r="D22" s="524"/>
      <c r="E22" s="577"/>
      <c r="F22" s="525"/>
      <c r="G22" s="576"/>
      <c r="H22" s="524"/>
      <c r="I22" s="577"/>
      <c r="J22" s="578"/>
      <c r="K22" s="579"/>
      <c r="L22" s="524"/>
      <c r="M22" s="577"/>
      <c r="N22" s="525"/>
      <c r="O22" s="576"/>
      <c r="P22" s="524">
        <f>O22/$S$29*100</f>
        <v>0</v>
      </c>
      <c r="Q22" s="577"/>
      <c r="R22" s="525"/>
      <c r="S22" s="576"/>
      <c r="T22" s="524">
        <f t="shared" si="0"/>
        <v>0</v>
      </c>
      <c r="U22" s="577"/>
      <c r="V22" s="580"/>
    </row>
    <row r="23" spans="1:22" ht="26.25" customHeight="1">
      <c r="A23" s="902"/>
      <c r="B23" s="548" t="s">
        <v>141</v>
      </c>
      <c r="C23" s="549">
        <v>4136</v>
      </c>
      <c r="D23" s="550">
        <f aca="true" t="shared" si="13" ref="D23:D29">C23/$C$29*100</f>
        <v>5.5123147457084976</v>
      </c>
      <c r="E23" s="551">
        <v>452</v>
      </c>
      <c r="F23" s="552">
        <v>12.26927252985885</v>
      </c>
      <c r="G23" s="553">
        <v>5084</v>
      </c>
      <c r="H23" s="550">
        <f aca="true" t="shared" si="14" ref="H23:H29">G23/$G$29*100</f>
        <v>6.064365293317747</v>
      </c>
      <c r="I23" s="551">
        <f>G23-C23</f>
        <v>948</v>
      </c>
      <c r="J23" s="554">
        <f>I23/C23*100</f>
        <v>22.920696324951646</v>
      </c>
      <c r="K23" s="555">
        <v>5343</v>
      </c>
      <c r="L23" s="550">
        <f aca="true" t="shared" si="15" ref="L23:L29">K23/$K$29*100</f>
        <v>5.89800198697428</v>
      </c>
      <c r="M23" s="551">
        <f>K23-G23</f>
        <v>259</v>
      </c>
      <c r="N23" s="552">
        <f>M23/G23*100</f>
        <v>5.0944138473642795</v>
      </c>
      <c r="O23" s="549">
        <v>6138</v>
      </c>
      <c r="P23" s="550">
        <f aca="true" t="shared" si="16" ref="P23:P29">O23/$O$29*100</f>
        <v>6.583152791780175</v>
      </c>
      <c r="Q23" s="551">
        <f aca="true" t="shared" si="17" ref="Q23:Q29">O23-K23</f>
        <v>795</v>
      </c>
      <c r="R23" s="552">
        <f aca="true" t="shared" si="18" ref="R23:R29">Q23/K23*100</f>
        <v>14.879281302638967</v>
      </c>
      <c r="S23" s="549">
        <v>7471</v>
      </c>
      <c r="T23" s="550">
        <f t="shared" si="0"/>
        <v>7.83534347142108</v>
      </c>
      <c r="U23" s="551">
        <f t="shared" si="12"/>
        <v>1333</v>
      </c>
      <c r="V23" s="556">
        <f t="shared" si="1"/>
        <v>21.71717171717172</v>
      </c>
    </row>
    <row r="24" spans="1:22" ht="26.25" customHeight="1">
      <c r="A24" s="902"/>
      <c r="B24" s="557" t="s">
        <v>142</v>
      </c>
      <c r="C24" s="558">
        <v>2977</v>
      </c>
      <c r="D24" s="559">
        <f t="shared" si="13"/>
        <v>3.9676404733980166</v>
      </c>
      <c r="E24" s="560">
        <v>453</v>
      </c>
      <c r="F24" s="561">
        <v>17.94770206022187</v>
      </c>
      <c r="G24" s="562">
        <v>4229</v>
      </c>
      <c r="H24" s="559">
        <f t="shared" si="14"/>
        <v>5.044492687930911</v>
      </c>
      <c r="I24" s="560">
        <f>G24-C24</f>
        <v>1252</v>
      </c>
      <c r="J24" s="563">
        <f>I24/C24*100</f>
        <v>42.055760833053405</v>
      </c>
      <c r="K24" s="564">
        <v>4831</v>
      </c>
      <c r="L24" s="559">
        <f t="shared" si="15"/>
        <v>5.332818191853406</v>
      </c>
      <c r="M24" s="560">
        <f>K24-G24</f>
        <v>602</v>
      </c>
      <c r="N24" s="561">
        <f>M24/G24*100</f>
        <v>14.235043745566328</v>
      </c>
      <c r="O24" s="558">
        <v>5092</v>
      </c>
      <c r="P24" s="559">
        <f t="shared" si="16"/>
        <v>5.461292606019005</v>
      </c>
      <c r="Q24" s="560">
        <f t="shared" si="17"/>
        <v>261</v>
      </c>
      <c r="R24" s="561">
        <f t="shared" si="18"/>
        <v>5.402608155661354</v>
      </c>
      <c r="S24" s="558">
        <v>5900</v>
      </c>
      <c r="T24" s="559">
        <f t="shared" si="0"/>
        <v>6.1877294179339275</v>
      </c>
      <c r="U24" s="560">
        <f t="shared" si="12"/>
        <v>808</v>
      </c>
      <c r="V24" s="565">
        <f t="shared" si="1"/>
        <v>15.868028279654359</v>
      </c>
    </row>
    <row r="25" spans="1:22" ht="26.25" customHeight="1">
      <c r="A25" s="902"/>
      <c r="B25" s="557" t="s">
        <v>143</v>
      </c>
      <c r="C25" s="558">
        <v>1830</v>
      </c>
      <c r="D25" s="559">
        <f t="shared" si="13"/>
        <v>2.4389593773323384</v>
      </c>
      <c r="E25" s="560">
        <v>-268</v>
      </c>
      <c r="F25" s="561">
        <v>-12.774070543374643</v>
      </c>
      <c r="G25" s="562">
        <v>2897</v>
      </c>
      <c r="H25" s="559">
        <f t="shared" si="14"/>
        <v>3.4556385237493137</v>
      </c>
      <c r="I25" s="560">
        <f>G25-C25</f>
        <v>1067</v>
      </c>
      <c r="J25" s="563">
        <f>I25/C25*100</f>
        <v>58.30601092896175</v>
      </c>
      <c r="K25" s="564">
        <v>3755</v>
      </c>
      <c r="L25" s="559">
        <f t="shared" si="15"/>
        <v>4.145049122419693</v>
      </c>
      <c r="M25" s="560">
        <f>K25-G25</f>
        <v>858</v>
      </c>
      <c r="N25" s="561">
        <f>M25/G25*100</f>
        <v>29.616845012081463</v>
      </c>
      <c r="O25" s="558">
        <v>4410</v>
      </c>
      <c r="P25" s="559">
        <f t="shared" si="16"/>
        <v>4.729831184710097</v>
      </c>
      <c r="Q25" s="560">
        <f t="shared" si="17"/>
        <v>655</v>
      </c>
      <c r="R25" s="561">
        <f t="shared" si="18"/>
        <v>17.44340878828229</v>
      </c>
      <c r="S25" s="558">
        <v>4775</v>
      </c>
      <c r="T25" s="559">
        <f t="shared" si="0"/>
        <v>5.007865757734662</v>
      </c>
      <c r="U25" s="560">
        <f t="shared" si="12"/>
        <v>365</v>
      </c>
      <c r="V25" s="565">
        <f t="shared" si="1"/>
        <v>8.276643990929704</v>
      </c>
    </row>
    <row r="26" spans="1:22" ht="26.25" customHeight="1">
      <c r="A26" s="902"/>
      <c r="B26" s="566" t="s">
        <v>144</v>
      </c>
      <c r="C26" s="567">
        <v>2349</v>
      </c>
      <c r="D26" s="568">
        <f t="shared" si="13"/>
        <v>3.1306642499200343</v>
      </c>
      <c r="E26" s="569">
        <v>79</v>
      </c>
      <c r="F26" s="570">
        <v>3.480176211453744</v>
      </c>
      <c r="G26" s="567">
        <v>3217</v>
      </c>
      <c r="H26" s="568">
        <f t="shared" si="14"/>
        <v>3.8373452298590074</v>
      </c>
      <c r="I26" s="569">
        <f>G26-C26</f>
        <v>868</v>
      </c>
      <c r="J26" s="572">
        <f>I26/C26*100</f>
        <v>36.95189442315879</v>
      </c>
      <c r="K26" s="581">
        <v>4493</v>
      </c>
      <c r="L26" s="568">
        <f t="shared" si="15"/>
        <v>4.959708577105641</v>
      </c>
      <c r="M26" s="569">
        <f>K26-G26</f>
        <v>1276</v>
      </c>
      <c r="N26" s="570">
        <f>M26/G26*100</f>
        <v>39.66428349393845</v>
      </c>
      <c r="O26" s="582">
        <v>5930</v>
      </c>
      <c r="P26" s="568">
        <f t="shared" si="16"/>
        <v>6.360067783521741</v>
      </c>
      <c r="Q26" s="569">
        <f t="shared" si="17"/>
        <v>1437</v>
      </c>
      <c r="R26" s="570">
        <f t="shared" si="18"/>
        <v>31.98308479857556</v>
      </c>
      <c r="S26" s="582">
        <v>7797</v>
      </c>
      <c r="T26" s="568">
        <f t="shared" si="0"/>
        <v>8.17724174095438</v>
      </c>
      <c r="U26" s="569">
        <f t="shared" si="12"/>
        <v>1867</v>
      </c>
      <c r="V26" s="574">
        <f t="shared" si="1"/>
        <v>31.483979763912313</v>
      </c>
    </row>
    <row r="27" spans="1:22" ht="26.25" customHeight="1">
      <c r="A27" s="902"/>
      <c r="B27" s="439" t="s">
        <v>130</v>
      </c>
      <c r="C27" s="541">
        <f>SUM(C23:C26)</f>
        <v>11292</v>
      </c>
      <c r="D27" s="542">
        <f t="shared" si="13"/>
        <v>15.049578846358887</v>
      </c>
      <c r="E27" s="543">
        <v>716</v>
      </c>
      <c r="F27" s="544">
        <v>6.770045385779122</v>
      </c>
      <c r="G27" s="541">
        <v>15427</v>
      </c>
      <c r="H27" s="542">
        <f t="shared" si="14"/>
        <v>18.40184173485698</v>
      </c>
      <c r="I27" s="543">
        <f>SUM(I23:I26)</f>
        <v>4135</v>
      </c>
      <c r="J27" s="545">
        <f>I27/C27*100</f>
        <v>36.61884520014169</v>
      </c>
      <c r="K27" s="546">
        <f>SUM(K23:K26)</f>
        <v>18422</v>
      </c>
      <c r="L27" s="542">
        <f t="shared" si="15"/>
        <v>20.33557787835302</v>
      </c>
      <c r="M27" s="543">
        <f>SUM(M23:M26)</f>
        <v>2995</v>
      </c>
      <c r="N27" s="544">
        <f>M27/G27*100</f>
        <v>19.414014390354573</v>
      </c>
      <c r="O27" s="541">
        <f>SUM(O23:O26)</f>
        <v>21570</v>
      </c>
      <c r="P27" s="542">
        <f t="shared" si="16"/>
        <v>23.13434436603102</v>
      </c>
      <c r="Q27" s="543">
        <f t="shared" si="17"/>
        <v>3148</v>
      </c>
      <c r="R27" s="544">
        <f t="shared" si="18"/>
        <v>17.088264032135488</v>
      </c>
      <c r="S27" s="541">
        <f>SUM(S23:S26)</f>
        <v>25943</v>
      </c>
      <c r="T27" s="542">
        <f t="shared" si="0"/>
        <v>27.208180388044052</v>
      </c>
      <c r="U27" s="543">
        <f t="shared" si="12"/>
        <v>4373</v>
      </c>
      <c r="V27" s="547">
        <f t="shared" si="1"/>
        <v>20.273528048215113</v>
      </c>
    </row>
    <row r="28" spans="1:22" s="39" customFormat="1" ht="26.25" customHeight="1">
      <c r="A28" s="900" t="s">
        <v>145</v>
      </c>
      <c r="B28" s="901"/>
      <c r="C28" s="583">
        <v>114</v>
      </c>
      <c r="D28" s="584">
        <f t="shared" si="13"/>
        <v>0.15193517432562106</v>
      </c>
      <c r="E28" s="585" t="s">
        <v>150</v>
      </c>
      <c r="F28" s="586" t="s">
        <v>150</v>
      </c>
      <c r="G28" s="583">
        <v>146</v>
      </c>
      <c r="H28" s="584">
        <f t="shared" si="14"/>
        <v>0.1741536846625474</v>
      </c>
      <c r="I28" s="585" t="s">
        <v>146</v>
      </c>
      <c r="J28" s="587" t="s">
        <v>146</v>
      </c>
      <c r="K28" s="588">
        <v>143</v>
      </c>
      <c r="L28" s="584">
        <f t="shared" si="15"/>
        <v>0.15785406777790043</v>
      </c>
      <c r="M28" s="585" t="s">
        <v>146</v>
      </c>
      <c r="N28" s="586" t="s">
        <v>146</v>
      </c>
      <c r="O28" s="583">
        <v>213</v>
      </c>
      <c r="P28" s="584">
        <f t="shared" si="16"/>
        <v>0.22844762864926318</v>
      </c>
      <c r="Q28" s="585">
        <f t="shared" si="17"/>
        <v>70</v>
      </c>
      <c r="R28" s="586">
        <f t="shared" si="18"/>
        <v>48.95104895104895</v>
      </c>
      <c r="S28" s="583">
        <v>759</v>
      </c>
      <c r="T28" s="584">
        <f t="shared" si="0"/>
        <v>0.7960146827477714</v>
      </c>
      <c r="U28" s="585">
        <f t="shared" si="12"/>
        <v>546</v>
      </c>
      <c r="V28" s="589">
        <f t="shared" si="1"/>
        <v>256.3380281690141</v>
      </c>
    </row>
    <row r="29" spans="1:22" ht="26.25" customHeight="1">
      <c r="A29" s="898" t="s">
        <v>147</v>
      </c>
      <c r="B29" s="899"/>
      <c r="C29" s="590">
        <f>SUM(C9,C21,C27,C28)</f>
        <v>75032</v>
      </c>
      <c r="D29" s="591">
        <f t="shared" si="13"/>
        <v>100</v>
      </c>
      <c r="E29" s="592">
        <v>-12492</v>
      </c>
      <c r="F29" s="593">
        <v>-14.272656642749418</v>
      </c>
      <c r="G29" s="590">
        <v>83834</v>
      </c>
      <c r="H29" s="594">
        <f t="shared" si="14"/>
        <v>100</v>
      </c>
      <c r="I29" s="592">
        <f>G29-C29</f>
        <v>8802</v>
      </c>
      <c r="J29" s="595">
        <f>I29/C29*100</f>
        <v>11.730994775562428</v>
      </c>
      <c r="K29" s="596">
        <f>SUM(K9,K21,K27,K28)</f>
        <v>90590</v>
      </c>
      <c r="L29" s="594">
        <f t="shared" si="15"/>
        <v>100</v>
      </c>
      <c r="M29" s="592">
        <f>K29-G29</f>
        <v>6756</v>
      </c>
      <c r="N29" s="593">
        <f>M29/G29*100</f>
        <v>8.058782832740894</v>
      </c>
      <c r="O29" s="590">
        <f>SUM(O9,O21,O27,O28)</f>
        <v>93238</v>
      </c>
      <c r="P29" s="594">
        <f t="shared" si="16"/>
        <v>100</v>
      </c>
      <c r="Q29" s="592">
        <f t="shared" si="17"/>
        <v>2648</v>
      </c>
      <c r="R29" s="593">
        <f t="shared" si="18"/>
        <v>2.9230599403907718</v>
      </c>
      <c r="S29" s="590">
        <f>SUM(S9,S21,S27,S28)</f>
        <v>95350</v>
      </c>
      <c r="T29" s="594">
        <f t="shared" si="0"/>
        <v>100</v>
      </c>
      <c r="U29" s="592">
        <f t="shared" si="12"/>
        <v>2112</v>
      </c>
      <c r="V29" s="597">
        <f t="shared" si="1"/>
        <v>2.265170853085652</v>
      </c>
    </row>
    <row r="31" spans="5:21" ht="12">
      <c r="E31" s="37"/>
      <c r="M31" s="37"/>
      <c r="Q31" s="37"/>
      <c r="U31" s="37"/>
    </row>
    <row r="32" ht="9" customHeight="1"/>
    <row r="33" ht="13.5" customHeight="1"/>
    <row r="34" ht="9" customHeight="1"/>
    <row r="36" ht="9" customHeight="1"/>
    <row r="38" ht="9" customHeight="1"/>
  </sheetData>
  <sheetProtection/>
  <mergeCells count="11">
    <mergeCell ref="O3:R3"/>
    <mergeCell ref="G3:J3"/>
    <mergeCell ref="C3:F3"/>
    <mergeCell ref="S3:V3"/>
    <mergeCell ref="K3:N3"/>
    <mergeCell ref="A29:B29"/>
    <mergeCell ref="A3:B4"/>
    <mergeCell ref="A28:B28"/>
    <mergeCell ref="A5:A9"/>
    <mergeCell ref="A10:A21"/>
    <mergeCell ref="A22:A2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IV2"/>
    </sheetView>
  </sheetViews>
  <sheetFormatPr defaultColWidth="9.00390625" defaultRowHeight="13.5"/>
  <cols>
    <col min="1" max="1" width="3.875" style="24" customWidth="1"/>
    <col min="2" max="2" width="12.00390625" style="24" customWidth="1"/>
    <col min="3" max="3" width="12.50390625" style="40" customWidth="1"/>
    <col min="4" max="4" width="10.50390625" style="24" customWidth="1"/>
    <col min="5" max="7" width="10.75390625" style="24" customWidth="1"/>
    <col min="8" max="8" width="10.875" style="24" customWidth="1"/>
    <col min="9" max="16384" width="9.00390625" style="16" customWidth="1"/>
  </cols>
  <sheetData>
    <row r="1" spans="1:3" s="24" customFormat="1" ht="18" customHeight="1">
      <c r="A1" s="20" t="s">
        <v>151</v>
      </c>
      <c r="C1" s="40"/>
    </row>
    <row r="2" spans="1:3" s="24" customFormat="1" ht="6" customHeight="1">
      <c r="A2" s="20"/>
      <c r="C2" s="40"/>
    </row>
    <row r="3" spans="1:8" s="24" customFormat="1" ht="19.5" customHeight="1">
      <c r="A3" s="909" t="s">
        <v>152</v>
      </c>
      <c r="B3" s="910"/>
      <c r="C3" s="910"/>
      <c r="D3" s="598" t="s">
        <v>153</v>
      </c>
      <c r="E3" s="598" t="s">
        <v>121</v>
      </c>
      <c r="F3" s="598" t="s">
        <v>122</v>
      </c>
      <c r="G3" s="598" t="s">
        <v>19</v>
      </c>
      <c r="H3" s="599" t="s">
        <v>578</v>
      </c>
    </row>
    <row r="4" spans="1:8" s="24" customFormat="1" ht="19.5" customHeight="1">
      <c r="A4" s="911" t="s">
        <v>154</v>
      </c>
      <c r="B4" s="914" t="s">
        <v>155</v>
      </c>
      <c r="C4" s="914"/>
      <c r="D4" s="600">
        <v>75032</v>
      </c>
      <c r="E4" s="601">
        <v>83834</v>
      </c>
      <c r="F4" s="601">
        <v>90590</v>
      </c>
      <c r="G4" s="601">
        <v>93238</v>
      </c>
      <c r="H4" s="602">
        <v>95350</v>
      </c>
    </row>
    <row r="5" spans="1:8" s="24" customFormat="1" ht="19.5" customHeight="1">
      <c r="A5" s="912"/>
      <c r="B5" s="915" t="s">
        <v>624</v>
      </c>
      <c r="C5" s="603" t="s">
        <v>626</v>
      </c>
      <c r="D5" s="604">
        <v>10792</v>
      </c>
      <c r="E5" s="604">
        <v>10575</v>
      </c>
      <c r="F5" s="604">
        <v>11727</v>
      </c>
      <c r="G5" s="604">
        <v>12635</v>
      </c>
      <c r="H5" s="605">
        <v>12518</v>
      </c>
    </row>
    <row r="6" spans="1:8" s="24" customFormat="1" ht="19.5" customHeight="1">
      <c r="A6" s="912"/>
      <c r="B6" s="916"/>
      <c r="C6" s="606" t="s">
        <v>156</v>
      </c>
      <c r="D6" s="607">
        <f>D5/D4*100</f>
        <v>14.38319650282546</v>
      </c>
      <c r="E6" s="607">
        <f>E5/E4*100</f>
        <v>12.61421380346876</v>
      </c>
      <c r="F6" s="607">
        <f>F5/F4*100</f>
        <v>12.94513743238768</v>
      </c>
      <c r="G6" s="607">
        <f>G5/G4*100</f>
        <v>13.551341727621786</v>
      </c>
      <c r="H6" s="608">
        <f>H5/H4*100</f>
        <v>13.128474042999475</v>
      </c>
    </row>
    <row r="7" spans="1:8" s="24" customFormat="1" ht="19.5" customHeight="1">
      <c r="A7" s="912"/>
      <c r="B7" s="917"/>
      <c r="C7" s="609" t="s">
        <v>157</v>
      </c>
      <c r="D7" s="610">
        <f>D5/D8*100</f>
        <v>20.426240678351064</v>
      </c>
      <c r="E7" s="610">
        <f>E5/E8*100</f>
        <v>18.332004299136706</v>
      </c>
      <c r="F7" s="610">
        <f>F5/F8*100</f>
        <v>19.448406248963483</v>
      </c>
      <c r="G7" s="610">
        <f>G5/G8*100</f>
        <v>21.48078884733084</v>
      </c>
      <c r="H7" s="611">
        <f>H5/H8*100</f>
        <v>22.301799394263316</v>
      </c>
    </row>
    <row r="8" spans="1:8" s="24" customFormat="1" ht="19.5" customHeight="1">
      <c r="A8" s="912"/>
      <c r="B8" s="915" t="s">
        <v>625</v>
      </c>
      <c r="C8" s="603" t="s">
        <v>626</v>
      </c>
      <c r="D8" s="604">
        <v>52834</v>
      </c>
      <c r="E8" s="604">
        <v>57686</v>
      </c>
      <c r="F8" s="604">
        <v>60298</v>
      </c>
      <c r="G8" s="604">
        <v>58820</v>
      </c>
      <c r="H8" s="605">
        <v>56130</v>
      </c>
    </row>
    <row r="9" spans="1:8" s="24" customFormat="1" ht="19.5" customHeight="1">
      <c r="A9" s="912"/>
      <c r="B9" s="918"/>
      <c r="C9" s="606" t="s">
        <v>156</v>
      </c>
      <c r="D9" s="607">
        <f>D8/D4*100</f>
        <v>70.41528947649003</v>
      </c>
      <c r="E9" s="607">
        <f>E8/E4*100</f>
        <v>68.80979077701171</v>
      </c>
      <c r="F9" s="607">
        <f>F8/F4*100</f>
        <v>66.56143062148139</v>
      </c>
      <c r="G9" s="607">
        <f>G8/G4*100</f>
        <v>63.08586627769793</v>
      </c>
      <c r="H9" s="608">
        <f>H8/H4*100</f>
        <v>58.867330886208705</v>
      </c>
    </row>
    <row r="10" spans="1:8" s="24" customFormat="1" ht="19.5" customHeight="1">
      <c r="A10" s="912"/>
      <c r="B10" s="919"/>
      <c r="C10" s="609" t="s">
        <v>158</v>
      </c>
      <c r="D10" s="610">
        <f>(D5+D11)/D8*100</f>
        <v>41.79884165499489</v>
      </c>
      <c r="E10" s="610">
        <f>(E5+E11)/E8*100</f>
        <v>45.07506154006171</v>
      </c>
      <c r="F10" s="610">
        <f>(F5+F11)/F8*100</f>
        <v>50</v>
      </c>
      <c r="G10" s="610">
        <f>(G5+G11)/G8*100</f>
        <v>58.15198911934716</v>
      </c>
      <c r="H10" s="611">
        <f>(H5+H11)/H8*100</f>
        <v>68.52128986281846</v>
      </c>
    </row>
    <row r="11" spans="1:8" s="24" customFormat="1" ht="19.5" customHeight="1">
      <c r="A11" s="912"/>
      <c r="B11" s="915" t="s">
        <v>627</v>
      </c>
      <c r="C11" s="603" t="s">
        <v>626</v>
      </c>
      <c r="D11" s="604">
        <v>11292</v>
      </c>
      <c r="E11" s="604">
        <v>15427</v>
      </c>
      <c r="F11" s="604">
        <v>18422</v>
      </c>
      <c r="G11" s="604">
        <v>21570</v>
      </c>
      <c r="H11" s="605">
        <v>25943</v>
      </c>
    </row>
    <row r="12" spans="1:8" s="24" customFormat="1" ht="19.5" customHeight="1">
      <c r="A12" s="912"/>
      <c r="B12" s="916"/>
      <c r="C12" s="606" t="s">
        <v>156</v>
      </c>
      <c r="D12" s="607">
        <f>D11/D4*100</f>
        <v>15.049578846358887</v>
      </c>
      <c r="E12" s="607">
        <f>E11/E4*100</f>
        <v>18.40184173485698</v>
      </c>
      <c r="F12" s="607">
        <f>F11/F4*100</f>
        <v>20.33557787835302</v>
      </c>
      <c r="G12" s="607">
        <f>G11/G4*100</f>
        <v>23.13434436603102</v>
      </c>
      <c r="H12" s="608">
        <f>H11/H4*100</f>
        <v>27.208180388044052</v>
      </c>
    </row>
    <row r="13" spans="1:8" s="24" customFormat="1" ht="19.5" customHeight="1">
      <c r="A13" s="912"/>
      <c r="B13" s="916"/>
      <c r="C13" s="606" t="s">
        <v>159</v>
      </c>
      <c r="D13" s="607">
        <f>D11/D8*100</f>
        <v>21.372600976643827</v>
      </c>
      <c r="E13" s="607">
        <f>E11/E8*100</f>
        <v>26.743057240925005</v>
      </c>
      <c r="F13" s="607">
        <f>F11/F8*100</f>
        <v>30.55159375103652</v>
      </c>
      <c r="G13" s="607">
        <f>G11/G8*100</f>
        <v>36.67120027201632</v>
      </c>
      <c r="H13" s="608">
        <f>H11/H8*100</f>
        <v>46.21949046855514</v>
      </c>
    </row>
    <row r="14" spans="1:8" s="24" customFormat="1" ht="19.5" customHeight="1">
      <c r="A14" s="913"/>
      <c r="B14" s="917"/>
      <c r="C14" s="609" t="s">
        <v>160</v>
      </c>
      <c r="D14" s="610">
        <f>D11/D5*100</f>
        <v>104.63306152705707</v>
      </c>
      <c r="E14" s="610">
        <f>E11/E5*100</f>
        <v>145.8817966903073</v>
      </c>
      <c r="F14" s="610">
        <f>F11/F5*100</f>
        <v>157.0904749722862</v>
      </c>
      <c r="G14" s="610">
        <f>G11/G5*100</f>
        <v>170.7162643450732</v>
      </c>
      <c r="H14" s="611">
        <f>H11/H5*100</f>
        <v>207.2455663844065</v>
      </c>
    </row>
    <row r="15" spans="1:8" s="24" customFormat="1" ht="19.5" customHeight="1">
      <c r="A15" s="921" t="s">
        <v>161</v>
      </c>
      <c r="B15" s="914" t="s">
        <v>155</v>
      </c>
      <c r="C15" s="914"/>
      <c r="D15" s="600">
        <v>5401877</v>
      </c>
      <c r="E15" s="600">
        <v>5550574</v>
      </c>
      <c r="F15" s="600">
        <v>5590601</v>
      </c>
      <c r="G15" s="600">
        <v>5588133</v>
      </c>
      <c r="H15" s="612">
        <v>5534800</v>
      </c>
    </row>
    <row r="16" spans="1:8" s="24" customFormat="1" ht="19.5" customHeight="1">
      <c r="A16" s="922"/>
      <c r="B16" s="915" t="s">
        <v>624</v>
      </c>
      <c r="C16" s="603" t="s">
        <v>626</v>
      </c>
      <c r="D16" s="604">
        <v>880094</v>
      </c>
      <c r="E16" s="604">
        <v>830112</v>
      </c>
      <c r="F16" s="604">
        <v>793885</v>
      </c>
      <c r="G16" s="604">
        <v>759277</v>
      </c>
      <c r="H16" s="605">
        <v>706871</v>
      </c>
    </row>
    <row r="17" spans="1:8" s="24" customFormat="1" ht="19.5" customHeight="1">
      <c r="A17" s="922"/>
      <c r="B17" s="916"/>
      <c r="C17" s="606" t="s">
        <v>156</v>
      </c>
      <c r="D17" s="607">
        <f>D16/D15*100</f>
        <v>16.29237392854373</v>
      </c>
      <c r="E17" s="607">
        <f>E16/E15*100</f>
        <v>14.955426231593345</v>
      </c>
      <c r="F17" s="607">
        <f>F16/F15*100</f>
        <v>14.200351625880653</v>
      </c>
      <c r="G17" s="607">
        <f>G16/G15*100</f>
        <v>13.587310824563408</v>
      </c>
      <c r="H17" s="608">
        <f>H16/H15*100</f>
        <v>12.77139192021392</v>
      </c>
    </row>
    <row r="18" spans="1:8" s="24" customFormat="1" ht="19.5" customHeight="1">
      <c r="A18" s="922"/>
      <c r="B18" s="917"/>
      <c r="C18" s="609" t="s">
        <v>157</v>
      </c>
      <c r="D18" s="610">
        <f>D16/D19*100</f>
        <v>23.434802289974705</v>
      </c>
      <c r="E18" s="610">
        <f>E16/E19*100</f>
        <v>21.981086635369472</v>
      </c>
      <c r="F18" s="610">
        <f>F16/F19*100</f>
        <v>21.646636991390533</v>
      </c>
      <c r="G18" s="610">
        <f>G16/G19*100</f>
        <v>21.59833670986465</v>
      </c>
      <c r="H18" s="611">
        <f>H16/H19*100</f>
        <v>21.549552285035237</v>
      </c>
    </row>
    <row r="19" spans="1:8" s="24" customFormat="1" ht="19.5" customHeight="1">
      <c r="A19" s="922"/>
      <c r="B19" s="915" t="s">
        <v>625</v>
      </c>
      <c r="C19" s="603" t="s">
        <v>626</v>
      </c>
      <c r="D19" s="604">
        <v>3755500</v>
      </c>
      <c r="E19" s="604">
        <v>3776483</v>
      </c>
      <c r="F19" s="604">
        <v>3667475</v>
      </c>
      <c r="G19" s="604">
        <v>3515442</v>
      </c>
      <c r="H19" s="605">
        <v>3280212</v>
      </c>
    </row>
    <row r="20" spans="1:8" s="24" customFormat="1" ht="19.5" customHeight="1">
      <c r="A20" s="922"/>
      <c r="B20" s="918"/>
      <c r="C20" s="606" t="s">
        <v>156</v>
      </c>
      <c r="D20" s="607">
        <f>D19/D15*100</f>
        <v>69.52213091856775</v>
      </c>
      <c r="E20" s="607">
        <f>E19/E15*100</f>
        <v>68.03770204667121</v>
      </c>
      <c r="F20" s="607">
        <f>F19/F15*100</f>
        <v>65.60072879463227</v>
      </c>
      <c r="G20" s="607">
        <f>G19/G15*100</f>
        <v>62.90906104060158</v>
      </c>
      <c r="H20" s="608">
        <f>H19/H15*100</f>
        <v>59.26523090265231</v>
      </c>
    </row>
    <row r="21" spans="1:8" s="24" customFormat="1" ht="19.5" customHeight="1">
      <c r="A21" s="922"/>
      <c r="B21" s="919"/>
      <c r="C21" s="609" t="s">
        <v>158</v>
      </c>
      <c r="D21" s="610">
        <f>(D16+D22)/D19*100</f>
        <v>43.771694847556915</v>
      </c>
      <c r="E21" s="610">
        <f>(E16+E22)/E19*100</f>
        <v>46.87064657778149</v>
      </c>
      <c r="F21" s="610">
        <f>(F16+F22)/F19*100</f>
        <v>51.873536970258826</v>
      </c>
      <c r="G21" s="610">
        <f>(G16+G22)/G19*100</f>
        <v>58.05139154621239</v>
      </c>
      <c r="H21" s="611">
        <f>(H16+H22)/H19*100</f>
        <v>66.71876695774542</v>
      </c>
    </row>
    <row r="22" spans="1:8" s="24" customFormat="1" ht="19.5" customHeight="1">
      <c r="A22" s="922"/>
      <c r="B22" s="915" t="s">
        <v>627</v>
      </c>
      <c r="C22" s="603" t="s">
        <v>626</v>
      </c>
      <c r="D22" s="604">
        <v>763752</v>
      </c>
      <c r="E22" s="604">
        <v>939950</v>
      </c>
      <c r="F22" s="604">
        <v>1108564</v>
      </c>
      <c r="G22" s="604">
        <v>1281486</v>
      </c>
      <c r="H22" s="605">
        <v>1481646</v>
      </c>
    </row>
    <row r="23" spans="1:8" s="24" customFormat="1" ht="19.5" customHeight="1">
      <c r="A23" s="922"/>
      <c r="B23" s="918"/>
      <c r="C23" s="606" t="s">
        <v>156</v>
      </c>
      <c r="D23" s="607">
        <f>D22/D15*100</f>
        <v>14.138641068650767</v>
      </c>
      <c r="E23" s="607">
        <f>E22/E15*100</f>
        <v>16.934284634345925</v>
      </c>
      <c r="F23" s="607">
        <f>F22/F15*100</f>
        <v>19.829066678162153</v>
      </c>
      <c r="G23" s="607">
        <f>G22/G15*100</f>
        <v>22.932274518161968</v>
      </c>
      <c r="H23" s="608">
        <f>H22/H15*100</f>
        <v>26.769639372696393</v>
      </c>
    </row>
    <row r="24" spans="1:8" s="24" customFormat="1" ht="19.5" customHeight="1">
      <c r="A24" s="922"/>
      <c r="B24" s="918"/>
      <c r="C24" s="606" t="s">
        <v>159</v>
      </c>
      <c r="D24" s="607">
        <f>D22/D19*100</f>
        <v>20.33689255758221</v>
      </c>
      <c r="E24" s="607">
        <f>E22/E19*100</f>
        <v>24.889559942412028</v>
      </c>
      <c r="F24" s="607">
        <f>F22/F19*100</f>
        <v>30.226899978868293</v>
      </c>
      <c r="G24" s="607">
        <f>G22/G19*100</f>
        <v>36.45305483634775</v>
      </c>
      <c r="H24" s="608">
        <f>H22/H19*100</f>
        <v>45.169214672710176</v>
      </c>
    </row>
    <row r="25" spans="1:8" s="24" customFormat="1" ht="19.5" customHeight="1">
      <c r="A25" s="923"/>
      <c r="B25" s="924"/>
      <c r="C25" s="613" t="s">
        <v>160</v>
      </c>
      <c r="D25" s="614">
        <f>D22/D16*100</f>
        <v>86.7807302401789</v>
      </c>
      <c r="E25" s="614">
        <f>E22/E16*100</f>
        <v>113.23170849234802</v>
      </c>
      <c r="F25" s="614">
        <f>F22/F16*100</f>
        <v>139.63785686843812</v>
      </c>
      <c r="G25" s="614">
        <f>G22/G16*100</f>
        <v>168.77713930489136</v>
      </c>
      <c r="H25" s="615">
        <f>H22/H16*100</f>
        <v>209.60627893915583</v>
      </c>
    </row>
    <row r="26" spans="6:8" ht="13.5">
      <c r="F26" s="920" t="s">
        <v>162</v>
      </c>
      <c r="G26" s="920"/>
      <c r="H26" s="920"/>
    </row>
    <row r="47" spans="2:8" ht="13.5">
      <c r="B47" s="21"/>
      <c r="C47" s="21"/>
      <c r="D47" s="21"/>
      <c r="E47" s="21"/>
      <c r="F47" s="21"/>
      <c r="G47" s="21"/>
      <c r="H47" s="21"/>
    </row>
    <row r="48" ht="13.5">
      <c r="C48" s="24"/>
    </row>
    <row r="49" ht="13.5">
      <c r="C49" s="24"/>
    </row>
    <row r="50" ht="13.5">
      <c r="C50" s="24"/>
    </row>
    <row r="51" ht="13.5">
      <c r="C51" s="24"/>
    </row>
    <row r="52" ht="13.5">
      <c r="C52" s="24"/>
    </row>
    <row r="53" ht="13.5">
      <c r="C53" s="24"/>
    </row>
    <row r="54" ht="13.5">
      <c r="C54" s="24"/>
    </row>
    <row r="55" ht="13.5">
      <c r="C55" s="24"/>
    </row>
    <row r="56" ht="13.5">
      <c r="C56" s="24"/>
    </row>
    <row r="57" ht="13.5">
      <c r="C57" s="24"/>
    </row>
    <row r="58" ht="13.5">
      <c r="C58" s="24"/>
    </row>
    <row r="59" ht="13.5">
      <c r="C59" s="24"/>
    </row>
    <row r="60" ht="13.5">
      <c r="C60" s="24"/>
    </row>
    <row r="61" ht="13.5">
      <c r="C61" s="24"/>
    </row>
    <row r="62" ht="13.5">
      <c r="C62" s="24"/>
    </row>
    <row r="63" ht="13.5">
      <c r="C63" s="24"/>
    </row>
    <row r="64" ht="13.5">
      <c r="C64" s="24"/>
    </row>
    <row r="65" ht="13.5">
      <c r="C65" s="24"/>
    </row>
    <row r="66" ht="13.5">
      <c r="C66" s="24"/>
    </row>
    <row r="67" ht="13.5">
      <c r="C67" s="24"/>
    </row>
    <row r="68" ht="13.5">
      <c r="C68" s="24"/>
    </row>
    <row r="69" ht="13.5">
      <c r="C69" s="24"/>
    </row>
    <row r="70" ht="13.5">
      <c r="C70" s="24"/>
    </row>
    <row r="71" ht="13.5">
      <c r="C71" s="24"/>
    </row>
    <row r="72" ht="13.5">
      <c r="C72" s="24"/>
    </row>
    <row r="73" ht="13.5">
      <c r="C73" s="24"/>
    </row>
    <row r="74" ht="13.5">
      <c r="C74" s="24"/>
    </row>
    <row r="75" ht="13.5">
      <c r="C75" s="24"/>
    </row>
  </sheetData>
  <sheetProtection/>
  <mergeCells count="12">
    <mergeCell ref="F26:H26"/>
    <mergeCell ref="A15:A25"/>
    <mergeCell ref="B15:C15"/>
    <mergeCell ref="B16:B18"/>
    <mergeCell ref="B19:B21"/>
    <mergeCell ref="B22:B25"/>
    <mergeCell ref="A3:C3"/>
    <mergeCell ref="A4:A14"/>
    <mergeCell ref="B4:C4"/>
    <mergeCell ref="B5:B7"/>
    <mergeCell ref="B8:B10"/>
    <mergeCell ref="B11:B1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9.00390625" style="253" customWidth="1"/>
    <col min="2" max="2" width="10.00390625" style="255" customWidth="1"/>
    <col min="3" max="3" width="9.75390625" style="0" customWidth="1"/>
    <col min="4" max="4" width="9.25390625" style="0" customWidth="1"/>
    <col min="5" max="5" width="9.75390625" style="0" customWidth="1"/>
    <col min="6" max="6" width="8.375" style="0" customWidth="1"/>
    <col min="7" max="7" width="11.50390625" style="0" customWidth="1"/>
    <col min="8" max="9" width="8.75390625" style="0" customWidth="1"/>
  </cols>
  <sheetData>
    <row r="1" spans="1:9" s="254" customFormat="1" ht="13.5">
      <c r="A1" s="20" t="s">
        <v>545</v>
      </c>
      <c r="B1" s="257"/>
      <c r="C1" s="258"/>
      <c r="D1" s="258"/>
      <c r="E1" s="258"/>
      <c r="F1" s="258"/>
      <c r="G1" s="258"/>
      <c r="H1" s="258"/>
      <c r="I1" s="258"/>
    </row>
    <row r="2" spans="1:9" s="254" customFormat="1" ht="6" customHeight="1">
      <c r="A2" s="256"/>
      <c r="B2" s="257"/>
      <c r="C2" s="258"/>
      <c r="D2" s="258"/>
      <c r="E2" s="258"/>
      <c r="F2" s="258"/>
      <c r="G2" s="258"/>
      <c r="H2" s="258"/>
      <c r="I2" s="258"/>
    </row>
    <row r="3" spans="1:9" ht="39" customHeight="1">
      <c r="A3" s="616"/>
      <c r="B3" s="617" t="s">
        <v>108</v>
      </c>
      <c r="C3" s="618" t="s">
        <v>602</v>
      </c>
      <c r="D3" s="619" t="s">
        <v>635</v>
      </c>
      <c r="E3" s="618" t="s">
        <v>471</v>
      </c>
      <c r="F3" s="619" t="s">
        <v>554</v>
      </c>
      <c r="G3" s="618" t="s">
        <v>603</v>
      </c>
      <c r="H3" s="620" t="s">
        <v>159</v>
      </c>
      <c r="I3" s="621" t="s">
        <v>470</v>
      </c>
    </row>
    <row r="4" spans="1:9" ht="13.5" customHeight="1">
      <c r="A4" s="622"/>
      <c r="B4" s="623" t="s">
        <v>604</v>
      </c>
      <c r="C4" s="624" t="s">
        <v>604</v>
      </c>
      <c r="D4" s="625"/>
      <c r="E4" s="624" t="s">
        <v>604</v>
      </c>
      <c r="F4" s="625"/>
      <c r="G4" s="624" t="s">
        <v>604</v>
      </c>
      <c r="H4" s="626"/>
      <c r="I4" s="627"/>
    </row>
    <row r="5" spans="1:9" ht="15" customHeight="1">
      <c r="A5" s="628" t="s">
        <v>678</v>
      </c>
      <c r="B5" s="629">
        <v>5534800</v>
      </c>
      <c r="C5" s="630">
        <v>706871</v>
      </c>
      <c r="D5" s="631">
        <f>C5/E5*100</f>
        <v>21.549552285035237</v>
      </c>
      <c r="E5" s="630">
        <v>3280212</v>
      </c>
      <c r="F5" s="631">
        <f>(C5+G5)/E5*100</f>
        <v>66.71876695774542</v>
      </c>
      <c r="G5" s="630">
        <v>1481646</v>
      </c>
      <c r="H5" s="632">
        <f>G5/E5*100</f>
        <v>45.169214672710176</v>
      </c>
      <c r="I5" s="633">
        <f>G5/C5*100</f>
        <v>209.60627893915583</v>
      </c>
    </row>
    <row r="6" spans="1:9" ht="30.75" customHeight="1">
      <c r="A6" s="634" t="s">
        <v>598</v>
      </c>
      <c r="B6" s="635">
        <v>5275200</v>
      </c>
      <c r="C6" s="636">
        <v>672496</v>
      </c>
      <c r="D6" s="637">
        <f aca="true" t="shared" si="0" ref="D6:D15">C6/E6*100</f>
        <v>21.46135974878092</v>
      </c>
      <c r="E6" s="636">
        <v>3133520</v>
      </c>
      <c r="F6" s="637">
        <f aca="true" t="shared" si="1" ref="F6:F15">(C6+G6)/E6*100</f>
        <v>66.24604278894023</v>
      </c>
      <c r="G6" s="636">
        <v>1403337</v>
      </c>
      <c r="H6" s="638">
        <f aca="true" t="shared" si="2" ref="H6:H15">G6/E6*100</f>
        <v>44.784683040159315</v>
      </c>
      <c r="I6" s="639">
        <f aca="true" t="shared" si="3" ref="I6:I15">G6/C6*100</f>
        <v>208.67588803502179</v>
      </c>
    </row>
    <row r="7" spans="1:9" ht="30.75" customHeight="1">
      <c r="A7" s="640" t="s">
        <v>599</v>
      </c>
      <c r="B7" s="641">
        <v>259600</v>
      </c>
      <c r="C7" s="642">
        <v>34375</v>
      </c>
      <c r="D7" s="643">
        <f t="shared" si="0"/>
        <v>23.433452403675727</v>
      </c>
      <c r="E7" s="642">
        <v>146692</v>
      </c>
      <c r="F7" s="643">
        <f t="shared" si="1"/>
        <v>76.81673165544133</v>
      </c>
      <c r="G7" s="642">
        <v>78309</v>
      </c>
      <c r="H7" s="644">
        <f t="shared" si="2"/>
        <v>53.3832792517656</v>
      </c>
      <c r="I7" s="645">
        <f t="shared" si="3"/>
        <v>227.80800000000002</v>
      </c>
    </row>
    <row r="8" spans="1:9" ht="15" customHeight="1">
      <c r="A8" s="646" t="s">
        <v>555</v>
      </c>
      <c r="B8" s="629">
        <v>452563</v>
      </c>
      <c r="C8" s="630">
        <v>50036</v>
      </c>
      <c r="D8" s="631">
        <f t="shared" si="0"/>
        <v>18.844105661969074</v>
      </c>
      <c r="E8" s="630">
        <v>265526</v>
      </c>
      <c r="F8" s="631">
        <f t="shared" si="1"/>
        <v>64.47240571544783</v>
      </c>
      <c r="G8" s="630">
        <v>121155</v>
      </c>
      <c r="H8" s="632">
        <f t="shared" si="2"/>
        <v>45.62830005347875</v>
      </c>
      <c r="I8" s="633">
        <f t="shared" si="3"/>
        <v>242.13566232312735</v>
      </c>
    </row>
    <row r="9" spans="1:9" ht="15" customHeight="1">
      <c r="A9" s="647" t="s">
        <v>556</v>
      </c>
      <c r="B9" s="635">
        <v>156375</v>
      </c>
      <c r="C9" s="636">
        <v>20347</v>
      </c>
      <c r="D9" s="637">
        <f t="shared" si="0"/>
        <v>22.91096623090002</v>
      </c>
      <c r="E9" s="636">
        <v>88809</v>
      </c>
      <c r="F9" s="637">
        <f t="shared" si="1"/>
        <v>75.86055467351281</v>
      </c>
      <c r="G9" s="636">
        <v>47024</v>
      </c>
      <c r="H9" s="638">
        <f t="shared" si="2"/>
        <v>52.94958844261279</v>
      </c>
      <c r="I9" s="648">
        <f t="shared" si="3"/>
        <v>231.11023738143217</v>
      </c>
    </row>
    <row r="10" spans="1:9" ht="15" customHeight="1">
      <c r="A10" s="649" t="s">
        <v>600</v>
      </c>
      <c r="B10" s="641">
        <v>1537272</v>
      </c>
      <c r="C10" s="642">
        <v>185084</v>
      </c>
      <c r="D10" s="643">
        <f t="shared" si="0"/>
        <v>20.0749050671011</v>
      </c>
      <c r="E10" s="642">
        <v>921967</v>
      </c>
      <c r="F10" s="643">
        <f t="shared" si="1"/>
        <v>64.69982114327303</v>
      </c>
      <c r="G10" s="642">
        <v>411427</v>
      </c>
      <c r="H10" s="644">
        <f t="shared" si="2"/>
        <v>44.62491607617192</v>
      </c>
      <c r="I10" s="645">
        <f t="shared" si="3"/>
        <v>222.29204037085864</v>
      </c>
    </row>
    <row r="11" spans="1:9" ht="15" customHeight="1">
      <c r="A11" s="650" t="s">
        <v>557</v>
      </c>
      <c r="B11" s="651">
        <v>95350</v>
      </c>
      <c r="C11" s="652">
        <v>12518</v>
      </c>
      <c r="D11" s="653">
        <f t="shared" si="0"/>
        <v>22.301799394263316</v>
      </c>
      <c r="E11" s="652">
        <v>56130</v>
      </c>
      <c r="F11" s="653">
        <f t="shared" si="1"/>
        <v>68.52128986281846</v>
      </c>
      <c r="G11" s="652">
        <v>25943</v>
      </c>
      <c r="H11" s="654">
        <f t="shared" si="2"/>
        <v>46.21949046855514</v>
      </c>
      <c r="I11" s="655">
        <f t="shared" si="3"/>
        <v>207.2455663844065</v>
      </c>
    </row>
    <row r="12" spans="1:9" ht="15" customHeight="1">
      <c r="A12" s="646" t="s">
        <v>601</v>
      </c>
      <c r="B12" s="629">
        <v>224903</v>
      </c>
      <c r="C12" s="630">
        <v>29691</v>
      </c>
      <c r="D12" s="631">
        <f t="shared" si="0"/>
        <v>22.66903860249206</v>
      </c>
      <c r="E12" s="630">
        <v>130976</v>
      </c>
      <c r="F12" s="631">
        <f t="shared" si="1"/>
        <v>68.27510383581725</v>
      </c>
      <c r="G12" s="630">
        <v>59733</v>
      </c>
      <c r="H12" s="632">
        <f t="shared" si="2"/>
        <v>45.60606523332519</v>
      </c>
      <c r="I12" s="633">
        <f t="shared" si="3"/>
        <v>201.18217641709612</v>
      </c>
    </row>
    <row r="13" spans="1:9" ht="15" customHeight="1">
      <c r="A13" s="647" t="s">
        <v>558</v>
      </c>
      <c r="B13" s="635">
        <v>196883</v>
      </c>
      <c r="C13" s="636">
        <v>27762</v>
      </c>
      <c r="D13" s="637">
        <f t="shared" si="0"/>
        <v>22.91350280620667</v>
      </c>
      <c r="E13" s="636">
        <v>121160</v>
      </c>
      <c r="F13" s="637">
        <f t="shared" si="1"/>
        <v>61.941234730934305</v>
      </c>
      <c r="G13" s="636">
        <v>47286</v>
      </c>
      <c r="H13" s="638">
        <f t="shared" si="2"/>
        <v>39.02773192472763</v>
      </c>
      <c r="I13" s="648">
        <f t="shared" si="3"/>
        <v>170.32634536416685</v>
      </c>
    </row>
    <row r="14" spans="1:9" ht="15" customHeight="1">
      <c r="A14" s="647" t="s">
        <v>559</v>
      </c>
      <c r="B14" s="635">
        <v>487850</v>
      </c>
      <c r="C14" s="636">
        <v>66025</v>
      </c>
      <c r="D14" s="637">
        <f t="shared" si="0"/>
        <v>22.505786228265425</v>
      </c>
      <c r="E14" s="636">
        <v>293369</v>
      </c>
      <c r="F14" s="637">
        <f t="shared" si="1"/>
        <v>59.73023734614087</v>
      </c>
      <c r="G14" s="636">
        <v>109205</v>
      </c>
      <c r="H14" s="638">
        <f t="shared" si="2"/>
        <v>37.22445111787544</v>
      </c>
      <c r="I14" s="648">
        <f t="shared" si="3"/>
        <v>165.39946989776598</v>
      </c>
    </row>
    <row r="15" spans="1:9" ht="15" customHeight="1">
      <c r="A15" s="656" t="s">
        <v>560</v>
      </c>
      <c r="B15" s="657">
        <v>112691</v>
      </c>
      <c r="C15" s="658">
        <v>14634</v>
      </c>
      <c r="D15" s="659">
        <f t="shared" si="0"/>
        <v>19.78476597355542</v>
      </c>
      <c r="E15" s="658">
        <v>73966</v>
      </c>
      <c r="F15" s="659">
        <f t="shared" si="1"/>
        <v>52.16721196225292</v>
      </c>
      <c r="G15" s="658">
        <v>23952</v>
      </c>
      <c r="H15" s="660">
        <f t="shared" si="2"/>
        <v>32.38244598869751</v>
      </c>
      <c r="I15" s="661">
        <f t="shared" si="3"/>
        <v>163.67363673636737</v>
      </c>
    </row>
    <row r="16" spans="7:9" ht="13.5">
      <c r="G16" s="925" t="s">
        <v>654</v>
      </c>
      <c r="H16" s="925"/>
      <c r="I16" s="925"/>
    </row>
    <row r="17" spans="7:9" ht="13.5">
      <c r="G17" s="818"/>
      <c r="H17" s="818"/>
      <c r="I17" s="818"/>
    </row>
    <row r="18" spans="7:9" ht="13.5">
      <c r="G18" s="818"/>
      <c r="H18" s="818"/>
      <c r="I18" s="818"/>
    </row>
    <row r="19" spans="1:9" ht="13.5">
      <c r="A19" s="839" t="s">
        <v>707</v>
      </c>
      <c r="G19" s="818"/>
      <c r="H19" s="818"/>
      <c r="I19" s="818"/>
    </row>
    <row r="22" spans="1:2" ht="13.5">
      <c r="A22"/>
      <c r="B22"/>
    </row>
    <row r="23" spans="1:2" ht="13.5" customHeight="1">
      <c r="A23"/>
      <c r="B23"/>
    </row>
    <row r="24" spans="1:2" ht="13.5">
      <c r="A24"/>
      <c r="B24"/>
    </row>
    <row r="25" spans="1:2" ht="13.5">
      <c r="A25"/>
      <c r="B25"/>
    </row>
    <row r="26" spans="1:2" ht="13.5">
      <c r="A26"/>
      <c r="B26"/>
    </row>
    <row r="27" spans="1:2" ht="13.5">
      <c r="A27"/>
      <c r="B27"/>
    </row>
    <row r="28" spans="1:2" ht="13.5">
      <c r="A28"/>
      <c r="B28"/>
    </row>
    <row r="29" spans="1:2" ht="13.5">
      <c r="A29"/>
      <c r="B29"/>
    </row>
    <row r="30" spans="1:2" ht="13.5">
      <c r="A30"/>
      <c r="B30"/>
    </row>
    <row r="31" spans="1:2" ht="13.5">
      <c r="A31"/>
      <c r="B31"/>
    </row>
    <row r="32" spans="1:2" ht="13.5">
      <c r="A32"/>
      <c r="B32"/>
    </row>
    <row r="33" spans="1:2" ht="13.5">
      <c r="A33"/>
      <c r="B33"/>
    </row>
    <row r="34" spans="1:2" ht="13.5">
      <c r="A34"/>
      <c r="B34"/>
    </row>
    <row r="35" spans="1:2" ht="13.5">
      <c r="A35"/>
      <c r="B35"/>
    </row>
    <row r="36" spans="1:2" ht="13.5">
      <c r="A36"/>
      <c r="B36"/>
    </row>
    <row r="37" spans="1:2" ht="13.5">
      <c r="A37"/>
      <c r="B37"/>
    </row>
    <row r="38" spans="1:2" ht="13.5">
      <c r="A38"/>
      <c r="B38"/>
    </row>
    <row r="39" spans="1:2" ht="13.5">
      <c r="A39"/>
      <c r="B39"/>
    </row>
    <row r="40" spans="1:2" ht="13.5">
      <c r="A40"/>
      <c r="B40"/>
    </row>
    <row r="41" spans="1:2" ht="13.5">
      <c r="A41"/>
      <c r="B41"/>
    </row>
    <row r="42" spans="1:2" ht="13.5">
      <c r="A42"/>
      <c r="B42"/>
    </row>
  </sheetData>
  <sheetProtection/>
  <mergeCells count="1">
    <mergeCell ref="G16: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3">
      <selection activeCell="D1" sqref="D1:D16384"/>
    </sheetView>
  </sheetViews>
  <sheetFormatPr defaultColWidth="8.00390625" defaultRowHeight="13.5"/>
  <cols>
    <col min="1" max="1" width="10.00390625" style="1" customWidth="1"/>
    <col min="2" max="4" width="8.75390625" style="1" customWidth="1"/>
    <col min="5" max="5" width="8.00390625" style="1" customWidth="1"/>
    <col min="6" max="8" width="10.25390625" style="24" customWidth="1"/>
    <col min="9" max="9" width="7.75390625" style="24" customWidth="1"/>
    <col min="10" max="16384" width="8.00390625" style="24" customWidth="1"/>
  </cols>
  <sheetData>
    <row r="1" spans="1:33" s="33" customFormat="1" ht="18" customHeight="1">
      <c r="A1" s="32" t="s">
        <v>546</v>
      </c>
      <c r="B1" s="41"/>
      <c r="F1" s="41"/>
      <c r="M1" s="42"/>
      <c r="S1" s="34"/>
      <c r="T1" s="35"/>
      <c r="U1" s="36"/>
      <c r="W1" s="34"/>
      <c r="X1" s="37"/>
      <c r="Y1" s="36"/>
      <c r="AA1" s="34"/>
      <c r="AB1" s="35"/>
      <c r="AC1" s="36"/>
      <c r="AE1" s="34"/>
      <c r="AF1" s="35"/>
      <c r="AG1" s="36"/>
    </row>
    <row r="2" spans="1:33" s="33" customFormat="1" ht="6" customHeight="1">
      <c r="A2" s="32"/>
      <c r="B2" s="41"/>
      <c r="F2" s="41"/>
      <c r="M2" s="42"/>
      <c r="S2" s="34"/>
      <c r="T2" s="35"/>
      <c r="U2" s="36"/>
      <c r="W2" s="34"/>
      <c r="X2" s="37"/>
      <c r="Y2" s="36"/>
      <c r="AA2" s="34"/>
      <c r="AB2" s="35"/>
      <c r="AC2" s="36"/>
      <c r="AE2" s="34"/>
      <c r="AF2" s="35"/>
      <c r="AG2" s="36"/>
    </row>
    <row r="3" spans="1:9" ht="19.5" customHeight="1">
      <c r="A3" s="926" t="s">
        <v>163</v>
      </c>
      <c r="B3" s="928" t="s">
        <v>154</v>
      </c>
      <c r="C3" s="928"/>
      <c r="D3" s="928"/>
      <c r="E3" s="928"/>
      <c r="F3" s="910" t="s">
        <v>161</v>
      </c>
      <c r="G3" s="929"/>
      <c r="H3" s="929"/>
      <c r="I3" s="930"/>
    </row>
    <row r="4" spans="1:9" ht="27.75" customHeight="1">
      <c r="A4" s="927"/>
      <c r="B4" s="678" t="s">
        <v>247</v>
      </c>
      <c r="C4" s="678" t="s">
        <v>65</v>
      </c>
      <c r="D4" s="678" t="s">
        <v>66</v>
      </c>
      <c r="E4" s="678" t="s">
        <v>636</v>
      </c>
      <c r="F4" s="678" t="s">
        <v>247</v>
      </c>
      <c r="G4" s="678" t="s">
        <v>65</v>
      </c>
      <c r="H4" s="678" t="s">
        <v>66</v>
      </c>
      <c r="I4" s="679" t="s">
        <v>636</v>
      </c>
    </row>
    <row r="5" spans="1:9" s="43" customFormat="1" ht="12" customHeight="1">
      <c r="A5" s="675" t="s">
        <v>164</v>
      </c>
      <c r="B5" s="676" t="s">
        <v>165</v>
      </c>
      <c r="C5" s="676" t="s">
        <v>165</v>
      </c>
      <c r="D5" s="676" t="s">
        <v>165</v>
      </c>
      <c r="E5" s="676" t="s">
        <v>69</v>
      </c>
      <c r="F5" s="676" t="s">
        <v>165</v>
      </c>
      <c r="G5" s="676" t="s">
        <v>165</v>
      </c>
      <c r="H5" s="676" t="s">
        <v>165</v>
      </c>
      <c r="I5" s="677" t="s">
        <v>148</v>
      </c>
    </row>
    <row r="6" spans="1:9" ht="16.5" customHeight="1">
      <c r="A6" s="663" t="s">
        <v>166</v>
      </c>
      <c r="B6" s="664">
        <v>95350</v>
      </c>
      <c r="C6" s="664">
        <v>43089</v>
      </c>
      <c r="D6" s="664">
        <v>52261</v>
      </c>
      <c r="E6" s="665">
        <f>C6/D6*100</f>
        <v>82.44962782954785</v>
      </c>
      <c r="F6" s="664">
        <v>5534800</v>
      </c>
      <c r="G6" s="664">
        <v>2641561</v>
      </c>
      <c r="H6" s="664">
        <v>2893239</v>
      </c>
      <c r="I6" s="666">
        <f>G6/H6*100</f>
        <v>91.30116799891056</v>
      </c>
    </row>
    <row r="7" spans="1:9" ht="16.5" customHeight="1">
      <c r="A7" s="667" t="s">
        <v>167</v>
      </c>
      <c r="B7" s="668">
        <v>3772</v>
      </c>
      <c r="C7" s="668">
        <v>1908</v>
      </c>
      <c r="D7" s="668">
        <v>1864</v>
      </c>
      <c r="E7" s="669">
        <f aca="true" t="shared" si="0" ref="E7:E25">C7/D7*100</f>
        <v>102.36051502145922</v>
      </c>
      <c r="F7" s="668">
        <v>218203</v>
      </c>
      <c r="G7" s="668">
        <v>111517</v>
      </c>
      <c r="H7" s="668">
        <v>106686</v>
      </c>
      <c r="I7" s="670">
        <f aca="true" t="shared" si="1" ref="I7:I25">G7/H7*100</f>
        <v>104.5282417561817</v>
      </c>
    </row>
    <row r="8" spans="1:9" ht="16.5" customHeight="1">
      <c r="A8" s="667" t="s">
        <v>168</v>
      </c>
      <c r="B8" s="668">
        <v>4343</v>
      </c>
      <c r="C8" s="668">
        <v>2215</v>
      </c>
      <c r="D8" s="668">
        <v>2128</v>
      </c>
      <c r="E8" s="669">
        <f t="shared" si="0"/>
        <v>104.08834586466165</v>
      </c>
      <c r="F8" s="668">
        <v>236216</v>
      </c>
      <c r="G8" s="668">
        <v>120769</v>
      </c>
      <c r="H8" s="668">
        <v>115447</v>
      </c>
      <c r="I8" s="670">
        <f t="shared" si="1"/>
        <v>104.60990757663691</v>
      </c>
    </row>
    <row r="9" spans="1:9" ht="16.5" customHeight="1">
      <c r="A9" s="667" t="s">
        <v>169</v>
      </c>
      <c r="B9" s="668">
        <v>4403</v>
      </c>
      <c r="C9" s="668">
        <v>2266</v>
      </c>
      <c r="D9" s="668">
        <v>2137</v>
      </c>
      <c r="E9" s="669">
        <f t="shared" si="0"/>
        <v>106.03649976602713</v>
      </c>
      <c r="F9" s="668">
        <v>252452</v>
      </c>
      <c r="G9" s="668">
        <v>129389</v>
      </c>
      <c r="H9" s="668">
        <v>123063</v>
      </c>
      <c r="I9" s="670">
        <f t="shared" si="1"/>
        <v>105.14045651414317</v>
      </c>
    </row>
    <row r="10" spans="1:9" ht="16.5" customHeight="1">
      <c r="A10" s="667" t="s">
        <v>170</v>
      </c>
      <c r="B10" s="668">
        <v>4391</v>
      </c>
      <c r="C10" s="668">
        <v>2235</v>
      </c>
      <c r="D10" s="668">
        <v>2156</v>
      </c>
      <c r="E10" s="669">
        <f t="shared" si="0"/>
        <v>103.66419294990723</v>
      </c>
      <c r="F10" s="668">
        <v>270905</v>
      </c>
      <c r="G10" s="668">
        <v>137222</v>
      </c>
      <c r="H10" s="668">
        <v>133683</v>
      </c>
      <c r="I10" s="670">
        <f t="shared" si="1"/>
        <v>102.64730743624844</v>
      </c>
    </row>
    <row r="11" spans="1:9" ht="16.5" customHeight="1">
      <c r="A11" s="667" t="s">
        <v>171</v>
      </c>
      <c r="B11" s="668">
        <v>3618</v>
      </c>
      <c r="C11" s="668">
        <v>1704</v>
      </c>
      <c r="D11" s="668">
        <v>1914</v>
      </c>
      <c r="E11" s="669">
        <f t="shared" si="0"/>
        <v>89.0282131661442</v>
      </c>
      <c r="F11" s="668">
        <v>250659</v>
      </c>
      <c r="G11" s="668">
        <v>123045</v>
      </c>
      <c r="H11" s="668">
        <v>127614</v>
      </c>
      <c r="I11" s="670">
        <f t="shared" si="1"/>
        <v>96.41967182284075</v>
      </c>
    </row>
    <row r="12" spans="1:9" ht="16.5" customHeight="1">
      <c r="A12" s="667" t="s">
        <v>172</v>
      </c>
      <c r="B12" s="668">
        <v>3534</v>
      </c>
      <c r="C12" s="668">
        <v>1590</v>
      </c>
      <c r="D12" s="668">
        <v>1944</v>
      </c>
      <c r="E12" s="669">
        <f t="shared" si="0"/>
        <v>81.79012345679013</v>
      </c>
      <c r="F12" s="668">
        <v>262439</v>
      </c>
      <c r="G12" s="668">
        <v>130001</v>
      </c>
      <c r="H12" s="668">
        <v>132438</v>
      </c>
      <c r="I12" s="670">
        <f t="shared" si="1"/>
        <v>98.15989368610218</v>
      </c>
    </row>
    <row r="13" spans="1:9" ht="16.5" customHeight="1">
      <c r="A13" s="667" t="s">
        <v>173</v>
      </c>
      <c r="B13" s="668">
        <v>4666</v>
      </c>
      <c r="C13" s="668">
        <v>2072</v>
      </c>
      <c r="D13" s="668">
        <v>2594</v>
      </c>
      <c r="E13" s="669">
        <f t="shared" si="0"/>
        <v>79.87663839629914</v>
      </c>
      <c r="F13" s="668">
        <v>299718</v>
      </c>
      <c r="G13" s="668">
        <v>146692</v>
      </c>
      <c r="H13" s="668">
        <v>153026</v>
      </c>
      <c r="I13" s="670">
        <f t="shared" si="1"/>
        <v>95.8608341066224</v>
      </c>
    </row>
    <row r="14" spans="1:9" ht="16.5" customHeight="1">
      <c r="A14" s="667" t="s">
        <v>174</v>
      </c>
      <c r="B14" s="668">
        <v>5906</v>
      </c>
      <c r="C14" s="668">
        <v>2590</v>
      </c>
      <c r="D14" s="668">
        <v>3316</v>
      </c>
      <c r="E14" s="669">
        <f t="shared" si="0"/>
        <v>78.10615199034982</v>
      </c>
      <c r="F14" s="668">
        <v>349868</v>
      </c>
      <c r="G14" s="668">
        <v>170553</v>
      </c>
      <c r="H14" s="668">
        <v>179315</v>
      </c>
      <c r="I14" s="670">
        <f t="shared" si="1"/>
        <v>95.11362685776426</v>
      </c>
    </row>
    <row r="15" spans="1:9" ht="16.5" customHeight="1">
      <c r="A15" s="667" t="s">
        <v>175</v>
      </c>
      <c r="B15" s="668">
        <v>7965</v>
      </c>
      <c r="C15" s="668">
        <v>3518</v>
      </c>
      <c r="D15" s="668">
        <v>4447</v>
      </c>
      <c r="E15" s="669">
        <f t="shared" si="0"/>
        <v>79.10951203058242</v>
      </c>
      <c r="F15" s="668">
        <v>430624</v>
      </c>
      <c r="G15" s="668">
        <v>210980</v>
      </c>
      <c r="H15" s="668">
        <v>219644</v>
      </c>
      <c r="I15" s="670">
        <f t="shared" si="1"/>
        <v>96.05543515871136</v>
      </c>
    </row>
    <row r="16" spans="1:9" ht="16.5" customHeight="1">
      <c r="A16" s="667" t="s">
        <v>176</v>
      </c>
      <c r="B16" s="668">
        <v>7681</v>
      </c>
      <c r="C16" s="668">
        <v>3537</v>
      </c>
      <c r="D16" s="668">
        <v>4144</v>
      </c>
      <c r="E16" s="669">
        <f t="shared" si="0"/>
        <v>85.3523166023166</v>
      </c>
      <c r="F16" s="668">
        <v>383156</v>
      </c>
      <c r="G16" s="668">
        <v>186728</v>
      </c>
      <c r="H16" s="668">
        <v>196428</v>
      </c>
      <c r="I16" s="670">
        <f t="shared" si="1"/>
        <v>95.06180381615656</v>
      </c>
    </row>
    <row r="17" spans="1:9" ht="16.5" customHeight="1">
      <c r="A17" s="667" t="s">
        <v>177</v>
      </c>
      <c r="B17" s="668">
        <v>6626</v>
      </c>
      <c r="C17" s="668">
        <v>3010</v>
      </c>
      <c r="D17" s="668">
        <v>3616</v>
      </c>
      <c r="E17" s="669">
        <f t="shared" si="0"/>
        <v>83.24115044247787</v>
      </c>
      <c r="F17" s="668">
        <v>347775</v>
      </c>
      <c r="G17" s="668">
        <v>168080</v>
      </c>
      <c r="H17" s="668">
        <v>179695</v>
      </c>
      <c r="I17" s="670">
        <f t="shared" si="1"/>
        <v>93.53626979047831</v>
      </c>
    </row>
    <row r="18" spans="1:9" ht="16.5" customHeight="1">
      <c r="A18" s="667" t="s">
        <v>178</v>
      </c>
      <c r="B18" s="668">
        <v>5726</v>
      </c>
      <c r="C18" s="668">
        <v>2613</v>
      </c>
      <c r="D18" s="668">
        <v>3113</v>
      </c>
      <c r="E18" s="669">
        <f t="shared" si="0"/>
        <v>83.938323160938</v>
      </c>
      <c r="F18" s="668">
        <v>322093</v>
      </c>
      <c r="G18" s="668">
        <v>154977</v>
      </c>
      <c r="H18" s="668">
        <v>167116</v>
      </c>
      <c r="I18" s="670">
        <f t="shared" si="1"/>
        <v>92.73618324995812</v>
      </c>
    </row>
    <row r="19" spans="1:9" ht="16.5" customHeight="1">
      <c r="A19" s="667" t="s">
        <v>179</v>
      </c>
      <c r="B19" s="668">
        <v>6017</v>
      </c>
      <c r="C19" s="668">
        <v>2708</v>
      </c>
      <c r="D19" s="668">
        <v>3309</v>
      </c>
      <c r="E19" s="669">
        <f t="shared" si="0"/>
        <v>81.83741311574494</v>
      </c>
      <c r="F19" s="668">
        <v>362975</v>
      </c>
      <c r="G19" s="668">
        <v>174574</v>
      </c>
      <c r="H19" s="668">
        <v>188401</v>
      </c>
      <c r="I19" s="670">
        <f t="shared" si="1"/>
        <v>92.6608669805362</v>
      </c>
    </row>
    <row r="20" spans="1:9" ht="16.5" customHeight="1">
      <c r="A20" s="667" t="s">
        <v>180</v>
      </c>
      <c r="B20" s="668">
        <v>7471</v>
      </c>
      <c r="C20" s="668">
        <v>3370</v>
      </c>
      <c r="D20" s="668">
        <v>4101</v>
      </c>
      <c r="E20" s="669">
        <f t="shared" si="0"/>
        <v>82.17507924896367</v>
      </c>
      <c r="F20" s="668">
        <v>434111</v>
      </c>
      <c r="G20" s="668">
        <v>207193</v>
      </c>
      <c r="H20" s="668">
        <v>226918</v>
      </c>
      <c r="I20" s="670">
        <f t="shared" si="1"/>
        <v>91.30743264086585</v>
      </c>
    </row>
    <row r="21" spans="1:9" ht="16.5" customHeight="1">
      <c r="A21" s="667" t="s">
        <v>181</v>
      </c>
      <c r="B21" s="668">
        <v>5900</v>
      </c>
      <c r="C21" s="668">
        <v>2577</v>
      </c>
      <c r="D21" s="668">
        <v>3323</v>
      </c>
      <c r="E21" s="669">
        <f t="shared" si="0"/>
        <v>77.55040625940414</v>
      </c>
      <c r="F21" s="668">
        <v>352666</v>
      </c>
      <c r="G21" s="668">
        <v>163152</v>
      </c>
      <c r="H21" s="668">
        <v>189514</v>
      </c>
      <c r="I21" s="670">
        <f t="shared" si="1"/>
        <v>86.08968202876832</v>
      </c>
    </row>
    <row r="22" spans="1:9" ht="16.5" customHeight="1">
      <c r="A22" s="667" t="s">
        <v>182</v>
      </c>
      <c r="B22" s="668">
        <v>4775</v>
      </c>
      <c r="C22" s="668">
        <v>1981</v>
      </c>
      <c r="D22" s="668">
        <v>2794</v>
      </c>
      <c r="E22" s="669">
        <f t="shared" si="0"/>
        <v>70.90193271295634</v>
      </c>
      <c r="F22" s="668">
        <v>274773</v>
      </c>
      <c r="G22" s="668">
        <v>121621</v>
      </c>
      <c r="H22" s="668">
        <v>153152</v>
      </c>
      <c r="I22" s="670">
        <f t="shared" si="1"/>
        <v>79.41195674885081</v>
      </c>
    </row>
    <row r="23" spans="1:9" ht="16.5" customHeight="1">
      <c r="A23" s="667" t="s">
        <v>183</v>
      </c>
      <c r="B23" s="668">
        <v>3907</v>
      </c>
      <c r="C23" s="668">
        <v>1587</v>
      </c>
      <c r="D23" s="668">
        <v>2320</v>
      </c>
      <c r="E23" s="669">
        <f t="shared" si="0"/>
        <v>68.4051724137931</v>
      </c>
      <c r="F23" s="668">
        <v>215838</v>
      </c>
      <c r="G23" s="668">
        <v>86433</v>
      </c>
      <c r="H23" s="668">
        <v>129405</v>
      </c>
      <c r="I23" s="670">
        <f t="shared" si="1"/>
        <v>66.79262779645299</v>
      </c>
    </row>
    <row r="24" spans="1:9" ht="16.5" customHeight="1">
      <c r="A24" s="667" t="s">
        <v>184</v>
      </c>
      <c r="B24" s="668">
        <v>3890</v>
      </c>
      <c r="C24" s="668">
        <v>1220</v>
      </c>
      <c r="D24" s="668">
        <v>2670</v>
      </c>
      <c r="E24" s="669">
        <f t="shared" si="0"/>
        <v>45.69288389513109</v>
      </c>
      <c r="F24" s="668">
        <v>204258</v>
      </c>
      <c r="G24" s="668">
        <v>61362</v>
      </c>
      <c r="H24" s="668">
        <v>142896</v>
      </c>
      <c r="I24" s="670">
        <f t="shared" si="1"/>
        <v>42.9417198522002</v>
      </c>
    </row>
    <row r="25" spans="1:9" ht="18" customHeight="1">
      <c r="A25" s="671" t="s">
        <v>185</v>
      </c>
      <c r="B25" s="672">
        <v>759</v>
      </c>
      <c r="C25" s="672">
        <v>388</v>
      </c>
      <c r="D25" s="672">
        <v>371</v>
      </c>
      <c r="E25" s="673">
        <f t="shared" si="0"/>
        <v>104.5822102425876</v>
      </c>
      <c r="F25" s="672">
        <v>66071</v>
      </c>
      <c r="G25" s="672">
        <v>37273</v>
      </c>
      <c r="H25" s="672">
        <v>28798</v>
      </c>
      <c r="I25" s="674">
        <f t="shared" si="1"/>
        <v>129.4291270227099</v>
      </c>
    </row>
    <row r="26" spans="1:9" ht="21" customHeight="1">
      <c r="A26" s="826"/>
      <c r="B26" s="45"/>
      <c r="C26" s="45"/>
      <c r="D26" s="45"/>
      <c r="E26" s="46"/>
      <c r="F26" s="45"/>
      <c r="G26" s="45"/>
      <c r="H26" s="45"/>
      <c r="I26" s="46"/>
    </row>
    <row r="27" spans="1:9" ht="21" customHeight="1">
      <c r="A27" s="44"/>
      <c r="B27" s="45"/>
      <c r="C27" s="45"/>
      <c r="D27" s="45"/>
      <c r="E27" s="46"/>
      <c r="F27" s="45"/>
      <c r="G27" s="45"/>
      <c r="H27" s="45"/>
      <c r="I27" s="46"/>
    </row>
    <row r="28" spans="1:9" ht="16.5" customHeight="1">
      <c r="A28" s="841" t="s">
        <v>708</v>
      </c>
      <c r="B28" s="45"/>
      <c r="C28" s="45"/>
      <c r="D28" s="45"/>
      <c r="E28" s="46"/>
      <c r="F28" s="45"/>
      <c r="G28" s="45"/>
      <c r="H28" s="45"/>
      <c r="I28" s="46"/>
    </row>
    <row r="29" spans="3:4" ht="13.5" customHeight="1">
      <c r="C29" s="66"/>
      <c r="D29" s="66"/>
    </row>
    <row r="30" ht="13.5" customHeight="1"/>
    <row r="31" ht="13.5" customHeight="1"/>
    <row r="32" ht="13.5" customHeight="1"/>
    <row r="33" ht="13.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3">
    <mergeCell ref="A3:A4"/>
    <mergeCell ref="B3:E3"/>
    <mergeCell ref="F3:I3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洲﨑 智子(susaki.3925)</cp:lastModifiedBy>
  <cp:lastPrinted>2018-08-09T03:55:39Z</cp:lastPrinted>
  <dcterms:created xsi:type="dcterms:W3CDTF">2012-10-05T05:34:29Z</dcterms:created>
  <dcterms:modified xsi:type="dcterms:W3CDTF">2018-09-16T07:46:12Z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